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H:\PSP\Property Sales\Properties\London\IBSA House\IBSA Warehouse Clearance\"/>
    </mc:Choice>
  </mc:AlternateContent>
  <xr:revisionPtr revIDLastSave="0" documentId="13_ncr:1_{369F5F9D-5799-4379-86EC-0553FC4093A7}" xr6:coauthVersionLast="36" xr6:coauthVersionMax="36" xr10:uidLastSave="{00000000-0000-0000-0000-000000000000}"/>
  <bookViews>
    <workbookView xWindow="-15" yWindow="-15" windowWidth="14520" windowHeight="14640" xr2:uid="{00000000-000D-0000-FFFF-FFFF00000000}"/>
  </bookViews>
  <sheets>
    <sheet name="Checked List" sheetId="3" r:id="rId1"/>
  </sheets>
  <definedNames>
    <definedName name="_xlnm.Print_Area" localSheetId="0">'Checked List'!$A$1:$E$511</definedName>
  </definedNames>
  <calcPr calcId="191029"/>
</workbook>
</file>

<file path=xl/calcChain.xml><?xml version="1.0" encoding="utf-8"?>
<calcChain xmlns="http://schemas.openxmlformats.org/spreadsheetml/2006/main">
  <c r="F32" i="3" l="1"/>
  <c r="G196" i="3"/>
  <c r="G1001" i="3"/>
  <c r="G1000" i="3"/>
  <c r="G1501" i="3"/>
  <c r="G1498" i="3"/>
  <c r="G1497" i="3"/>
  <c r="G1496" i="3"/>
  <c r="G1495" i="3"/>
  <c r="G1494" i="3"/>
  <c r="G1492" i="3"/>
  <c r="G1491" i="3"/>
  <c r="G1490" i="3"/>
  <c r="G1489" i="3"/>
  <c r="G1488" i="3"/>
  <c r="G1486" i="3"/>
  <c r="G1483" i="3"/>
  <c r="G1478" i="3"/>
  <c r="G1468" i="3"/>
  <c r="G1453" i="3"/>
  <c r="G1452" i="3"/>
  <c r="G1446" i="3"/>
  <c r="G1441" i="3"/>
  <c r="G1434" i="3"/>
  <c r="G1426" i="3"/>
  <c r="G1415" i="3"/>
  <c r="G1409" i="3"/>
  <c r="G1403" i="3"/>
  <c r="G1394" i="3"/>
  <c r="G1389" i="3"/>
  <c r="G1379" i="3"/>
  <c r="G1372" i="3"/>
  <c r="G1370" i="3"/>
  <c r="G1368" i="3"/>
  <c r="G1351" i="3"/>
  <c r="G1348" i="3"/>
  <c r="G1345" i="3"/>
  <c r="G1344" i="3"/>
  <c r="G1343" i="3"/>
  <c r="G1342" i="3"/>
  <c r="G1341" i="3"/>
  <c r="G1340" i="3"/>
  <c r="G1337" i="3"/>
  <c r="G1334" i="3"/>
  <c r="G1316" i="3"/>
  <c r="G1305" i="3"/>
  <c r="G1299" i="3"/>
  <c r="G1298" i="3"/>
  <c r="G1297" i="3"/>
  <c r="G1296" i="3"/>
  <c r="G1295" i="3"/>
  <c r="G1294" i="3"/>
  <c r="G1289" i="3"/>
  <c r="G1288" i="3"/>
  <c r="G1286" i="3"/>
  <c r="G1281" i="3"/>
  <c r="G1280" i="3"/>
  <c r="G1279" i="3"/>
  <c r="G1278" i="3"/>
  <c r="G1277" i="3"/>
  <c r="G1276" i="3"/>
  <c r="G1275" i="3"/>
  <c r="G1256" i="3"/>
  <c r="G1248" i="3"/>
  <c r="G1247" i="3"/>
  <c r="G1244" i="3"/>
  <c r="G1243" i="3"/>
  <c r="G1242" i="3"/>
  <c r="G1239" i="3"/>
  <c r="G1238" i="3"/>
  <c r="G1237" i="3"/>
  <c r="G1233" i="3"/>
  <c r="G1231" i="3"/>
  <c r="G1230" i="3"/>
  <c r="G1229" i="3"/>
  <c r="G1228" i="3"/>
  <c r="G1227" i="3"/>
  <c r="G1226" i="3"/>
  <c r="G1225" i="3"/>
  <c r="G1220" i="3"/>
  <c r="G1219" i="3"/>
  <c r="G1218" i="3"/>
  <c r="G1217" i="3"/>
  <c r="G1216" i="3"/>
  <c r="G1215" i="3"/>
  <c r="G1205" i="3"/>
  <c r="G1201" i="3"/>
  <c r="G1200" i="3"/>
  <c r="G1199" i="3"/>
  <c r="G1198" i="3"/>
  <c r="G1196" i="3"/>
  <c r="G1195" i="3"/>
  <c r="G1191" i="3"/>
  <c r="G1190" i="3"/>
  <c r="G1180" i="3"/>
  <c r="G1175" i="3"/>
  <c r="G1167" i="3"/>
  <c r="G1164" i="3"/>
  <c r="G1153" i="3"/>
  <c r="G1144" i="3"/>
  <c r="G1143" i="3"/>
  <c r="G1133" i="3"/>
  <c r="G1119" i="3"/>
  <c r="G1098" i="3"/>
  <c r="G1096" i="3"/>
  <c r="G1074" i="3"/>
  <c r="G1073" i="3"/>
  <c r="G1060" i="3"/>
  <c r="G1054" i="3"/>
  <c r="G1053" i="3"/>
  <c r="G1049" i="3"/>
  <c r="G1044" i="3"/>
  <c r="G1040" i="3"/>
  <c r="G1036" i="3"/>
  <c r="G1035" i="3"/>
  <c r="G1034" i="3"/>
  <c r="G1033" i="3"/>
  <c r="G1028" i="3"/>
  <c r="G1027" i="3"/>
  <c r="G1026" i="3"/>
  <c r="G1025" i="3"/>
  <c r="G1021" i="3"/>
  <c r="G1011" i="3"/>
  <c r="G1004" i="3"/>
  <c r="G993" i="3"/>
  <c r="G969" i="3"/>
  <c r="G968" i="3"/>
  <c r="G967" i="3"/>
  <c r="G962" i="3"/>
  <c r="G946" i="3"/>
  <c r="G913" i="3"/>
  <c r="G912" i="3"/>
  <c r="G911" i="3"/>
  <c r="G910" i="3"/>
  <c r="G908" i="3"/>
  <c r="G907" i="3"/>
  <c r="G906" i="3"/>
  <c r="G905" i="3"/>
  <c r="G904" i="3"/>
  <c r="G903" i="3"/>
  <c r="G902" i="3"/>
  <c r="G900" i="3"/>
  <c r="G899" i="3"/>
  <c r="G897" i="3"/>
  <c r="G896" i="3"/>
  <c r="G895" i="3"/>
  <c r="G894" i="3"/>
  <c r="G893" i="3"/>
  <c r="G892" i="3"/>
  <c r="G891" i="3"/>
  <c r="G882" i="3"/>
  <c r="G880" i="3"/>
  <c r="G879" i="3"/>
  <c r="G878" i="3"/>
  <c r="G873" i="3"/>
  <c r="G872" i="3"/>
  <c r="G871" i="3"/>
  <c r="G868" i="3"/>
  <c r="G860" i="3"/>
  <c r="G859" i="3"/>
  <c r="G857" i="3"/>
  <c r="G855" i="3"/>
  <c r="G849" i="3"/>
  <c r="G840" i="3"/>
  <c r="G828" i="3"/>
  <c r="G822" i="3"/>
  <c r="G814" i="3"/>
  <c r="G810" i="3"/>
  <c r="G809" i="3"/>
  <c r="G802" i="3"/>
  <c r="G788" i="3"/>
  <c r="G778" i="3"/>
  <c r="G766" i="3"/>
  <c r="G760" i="3"/>
  <c r="G751" i="3"/>
  <c r="G746" i="3"/>
  <c r="G729" i="3"/>
  <c r="G710" i="3"/>
  <c r="G707" i="3"/>
  <c r="G688" i="3"/>
  <c r="G643" i="3"/>
  <c r="G642" i="3"/>
  <c r="G637" i="3"/>
  <c r="G632" i="3"/>
  <c r="G630" i="3"/>
  <c r="G604" i="3"/>
  <c r="G593" i="3"/>
  <c r="G543" i="3"/>
  <c r="G542" i="3"/>
  <c r="G541" i="3"/>
  <c r="G539" i="3"/>
  <c r="G538" i="3"/>
  <c r="G511" i="3"/>
  <c r="G503" i="3"/>
  <c r="G502" i="3"/>
  <c r="G497" i="3"/>
  <c r="G491" i="3"/>
  <c r="G488" i="3"/>
  <c r="G487" i="3"/>
  <c r="G473" i="3"/>
  <c r="G465" i="3"/>
  <c r="G464" i="3"/>
  <c r="G463" i="3"/>
  <c r="G459" i="3"/>
  <c r="G453" i="3"/>
  <c r="G450" i="3"/>
  <c r="G449" i="3"/>
  <c r="G444" i="3"/>
  <c r="G436" i="3"/>
  <c r="G431" i="3"/>
  <c r="G423" i="3"/>
  <c r="G418" i="3"/>
  <c r="G402" i="3"/>
  <c r="G391" i="3"/>
  <c r="G375" i="3"/>
  <c r="G332" i="3"/>
  <c r="G328" i="3"/>
  <c r="G321" i="3"/>
  <c r="G311" i="3"/>
  <c r="G301" i="3"/>
  <c r="G300" i="3"/>
  <c r="G293" i="3"/>
  <c r="G287" i="3"/>
  <c r="G282" i="3"/>
  <c r="G267" i="3"/>
  <c r="G265" i="3"/>
  <c r="G264" i="3"/>
  <c r="G262" i="3"/>
  <c r="G254" i="3"/>
  <c r="G242" i="3"/>
  <c r="G197" i="3"/>
  <c r="G167" i="3"/>
  <c r="G155" i="3"/>
  <c r="G150" i="3"/>
  <c r="G145" i="3"/>
  <c r="G133" i="3"/>
  <c r="G128" i="3"/>
  <c r="G66" i="3"/>
  <c r="G60" i="3"/>
  <c r="G59" i="3"/>
  <c r="G55" i="3"/>
  <c r="G54" i="3"/>
  <c r="G53" i="3"/>
  <c r="G52" i="3"/>
  <c r="G51" i="3"/>
  <c r="G50" i="3"/>
  <c r="G46" i="3"/>
  <c r="G45" i="3"/>
  <c r="G44" i="3"/>
  <c r="G41" i="3"/>
  <c r="G39" i="3"/>
  <c r="G37" i="3"/>
  <c r="G36" i="3"/>
  <c r="G35" i="3"/>
  <c r="G34" i="3"/>
  <c r="G33" i="3"/>
  <c r="G31" i="3"/>
  <c r="G30" i="3"/>
  <c r="G27" i="3"/>
  <c r="E51" i="3" l="1"/>
  <c r="F49" i="3" l="1"/>
  <c r="G49" i="3" s="1"/>
  <c r="F1500" i="3" l="1"/>
  <c r="G1500" i="3" s="1"/>
  <c r="F485" i="3" l="1"/>
  <c r="G485" i="3" s="1"/>
  <c r="F484" i="3"/>
  <c r="G484" i="3" s="1"/>
  <c r="F483" i="3"/>
  <c r="G483" i="3" s="1"/>
  <c r="F482" i="3"/>
  <c r="G482" i="3" s="1"/>
  <c r="F481" i="3"/>
  <c r="G481" i="3" s="1"/>
  <c r="F480" i="3"/>
  <c r="G480" i="3" s="1"/>
  <c r="F479" i="3"/>
  <c r="G479" i="3" s="1"/>
  <c r="F478" i="3"/>
  <c r="G478" i="3" s="1"/>
  <c r="F477" i="3"/>
  <c r="G477" i="3" s="1"/>
  <c r="F476" i="3"/>
  <c r="G476" i="3" s="1"/>
  <c r="F475" i="3"/>
  <c r="G475" i="3" s="1"/>
  <c r="F474" i="3"/>
  <c r="G474" i="3" s="1"/>
  <c r="F1224" i="3" l="1"/>
  <c r="G1224" i="3" s="1"/>
  <c r="F1223" i="3"/>
  <c r="G1223" i="3" s="1"/>
  <c r="F1222" i="3"/>
  <c r="G1222" i="3" s="1"/>
  <c r="F1221" i="3"/>
  <c r="G1221" i="3" s="1"/>
  <c r="F631" i="3"/>
  <c r="G631" i="3" s="1"/>
  <c r="F461" i="3" l="1"/>
  <c r="G461" i="3" s="1"/>
  <c r="F460" i="3"/>
  <c r="G460" i="3" s="1"/>
  <c r="F1189" i="3" l="1"/>
  <c r="G1189" i="3" s="1"/>
  <c r="F885" i="3" l="1"/>
  <c r="G885" i="3" s="1"/>
  <c r="F1072" i="3"/>
  <c r="G1072" i="3" s="1"/>
  <c r="F1293" i="3"/>
  <c r="G1293" i="3" s="1"/>
  <c r="F1292" i="3"/>
  <c r="G1292" i="3" s="1"/>
  <c r="F1291" i="3"/>
  <c r="G1291" i="3" s="1"/>
  <c r="F995" i="3" l="1"/>
  <c r="G995" i="3" s="1"/>
  <c r="F1111" i="3" l="1"/>
  <c r="G1111" i="3" s="1"/>
  <c r="F1110" i="3"/>
  <c r="G1110" i="3" s="1"/>
  <c r="F1109" i="3"/>
  <c r="G1109" i="3" s="1"/>
  <c r="F486" i="3"/>
  <c r="G486" i="3" s="1"/>
  <c r="F992" i="3" l="1"/>
  <c r="G992" i="3" s="1"/>
  <c r="F884" i="3"/>
  <c r="G884" i="3" s="1"/>
  <c r="F1204" i="3"/>
  <c r="G1204" i="3" s="1"/>
  <c r="F1203" i="3"/>
  <c r="G1203" i="3" s="1"/>
  <c r="F1202" i="3"/>
  <c r="G1202" i="3" s="1"/>
  <c r="F1282" i="3"/>
  <c r="G1282" i="3" s="1"/>
  <c r="F489" i="3"/>
  <c r="G489" i="3" s="1"/>
  <c r="F1232" i="3"/>
  <c r="G1232" i="3" s="1"/>
  <c r="F1283" i="3"/>
  <c r="G1283" i="3" s="1"/>
  <c r="F1287" i="3"/>
  <c r="G1287" i="3" s="1"/>
  <c r="F1197" i="3"/>
  <c r="G1197" i="3" s="1"/>
  <c r="F1285" i="3"/>
  <c r="G1285" i="3" s="1"/>
  <c r="F1284" i="3"/>
  <c r="G1284" i="3" s="1"/>
  <c r="F997" i="3"/>
  <c r="G997" i="3" s="1"/>
  <c r="F996" i="3"/>
  <c r="G996" i="3" s="1"/>
  <c r="F1236" i="3"/>
  <c r="G1236" i="3" s="1"/>
  <c r="F1235" i="3"/>
  <c r="G1235" i="3" s="1"/>
  <c r="F1234" i="3"/>
  <c r="G1234" i="3" s="1"/>
  <c r="F853" i="3"/>
  <c r="G853" i="3" s="1"/>
  <c r="F443" i="3"/>
  <c r="G443" i="3" s="1"/>
  <c r="F867" i="3"/>
  <c r="G867" i="3" s="1"/>
  <c r="F462" i="3"/>
  <c r="G462" i="3" s="1"/>
  <c r="F1161" i="3"/>
  <c r="G1161" i="3" s="1"/>
  <c r="F1449" i="3"/>
  <c r="G1449" i="3" s="1"/>
  <c r="F1448" i="3"/>
  <c r="G1448" i="3" s="1"/>
  <c r="F1447" i="3"/>
  <c r="G1447" i="3" s="1"/>
  <c r="F38" i="3"/>
  <c r="G38" i="3" s="1"/>
  <c r="F195" i="3"/>
  <c r="G195" i="3" s="1"/>
  <c r="F854" i="3"/>
  <c r="G854" i="3" s="1"/>
  <c r="F1097" i="3"/>
  <c r="G1097" i="3" s="1"/>
  <c r="F881" i="3"/>
  <c r="G881" i="3" s="1"/>
  <c r="F856" i="3"/>
  <c r="G856" i="3" s="1"/>
  <c r="F498" i="3"/>
  <c r="G498" i="3" s="1"/>
  <c r="F858" i="3"/>
  <c r="G858" i="3" s="1"/>
  <c r="F848" i="3"/>
  <c r="G848" i="3" s="1"/>
  <c r="F500" i="3"/>
  <c r="G500" i="3" s="1"/>
  <c r="F1333" i="3"/>
  <c r="G1333" i="3" s="1"/>
  <c r="F499" i="3"/>
  <c r="G499" i="3" s="1"/>
  <c r="F253" i="3"/>
  <c r="G253" i="3" s="1"/>
  <c r="F252" i="3"/>
  <c r="G252" i="3" s="1"/>
  <c r="F1032" i="3"/>
  <c r="G1032" i="3" s="1"/>
  <c r="F909" i="3"/>
  <c r="G909" i="3" s="1"/>
  <c r="F1071" i="3"/>
  <c r="G1071" i="3" s="1"/>
  <c r="F1114" i="3"/>
  <c r="G1114" i="3" s="1"/>
  <c r="F1113" i="3"/>
  <c r="G1113" i="3" s="1"/>
  <c r="F1112" i="3"/>
  <c r="G1112" i="3" s="1"/>
  <c r="F1108" i="3"/>
  <c r="G1108" i="3" s="1"/>
  <c r="F1107" i="3"/>
  <c r="G1107" i="3" s="1"/>
  <c r="G32" i="3"/>
  <c r="B1128" i="3"/>
  <c r="B1121" i="3"/>
  <c r="B1120" i="3"/>
  <c r="B741" i="3" l="1"/>
  <c r="F1424" i="3" l="1"/>
  <c r="F1425" i="3"/>
  <c r="F1404" i="3"/>
  <c r="F1439" i="3" l="1"/>
  <c r="F1438" i="3"/>
  <c r="F1437" i="3"/>
  <c r="F1436" i="3"/>
  <c r="F1435" i="3"/>
  <c r="E1440" i="3"/>
  <c r="F1440" i="3" s="1"/>
  <c r="B1163" i="3" l="1"/>
  <c r="F1163" i="3" s="1"/>
  <c r="G1163" i="3" s="1"/>
  <c r="E1405" i="3" l="1"/>
  <c r="F1405" i="3" s="1"/>
  <c r="F1433" i="3" l="1"/>
  <c r="F1429" i="3"/>
  <c r="F1419" i="3"/>
  <c r="F1418" i="3"/>
  <c r="F1417" i="3"/>
  <c r="F1412" i="3"/>
  <c r="F1411" i="3"/>
  <c r="F1408" i="3"/>
  <c r="F1407" i="3"/>
  <c r="F1406" i="3"/>
  <c r="F1402" i="3"/>
  <c r="F1401" i="3"/>
  <c r="F1398" i="3"/>
  <c r="F1397" i="3"/>
  <c r="F1396" i="3"/>
  <c r="E1432" i="3"/>
  <c r="F1432" i="3" s="1"/>
  <c r="E1431" i="3"/>
  <c r="F1431" i="3" s="1"/>
  <c r="E1430" i="3"/>
  <c r="F1430" i="3" s="1"/>
  <c r="E1428" i="3"/>
  <c r="F1428" i="3" s="1"/>
  <c r="E1427" i="3"/>
  <c r="F1427" i="3" s="1"/>
  <c r="E1423" i="3"/>
  <c r="F1423" i="3" s="1"/>
  <c r="E1422" i="3"/>
  <c r="F1422" i="3" s="1"/>
  <c r="E1421" i="3"/>
  <c r="F1421" i="3" s="1"/>
  <c r="E1420" i="3"/>
  <c r="F1420" i="3" s="1"/>
  <c r="E1416" i="3"/>
  <c r="F1416" i="3" s="1"/>
  <c r="E1414" i="3"/>
  <c r="F1414" i="3" s="1"/>
  <c r="E1413" i="3"/>
  <c r="F1413" i="3" s="1"/>
  <c r="E1410" i="3"/>
  <c r="F1410" i="3" s="1"/>
  <c r="E1400" i="3"/>
  <c r="F1400" i="3" s="1"/>
  <c r="E1399" i="3"/>
  <c r="F1399" i="3" s="1"/>
  <c r="E1395" i="3"/>
  <c r="F1395" i="3" s="1"/>
  <c r="F149" i="3"/>
  <c r="G149" i="3" s="1"/>
  <c r="F148" i="3"/>
  <c r="G148" i="3" s="1"/>
  <c r="F147" i="3"/>
  <c r="G147" i="3" s="1"/>
  <c r="F146" i="3"/>
  <c r="G146" i="3" s="1"/>
  <c r="F994" i="3"/>
  <c r="G994" i="3" s="1"/>
  <c r="F1165" i="3"/>
  <c r="G1165" i="3" s="1"/>
  <c r="F1166" i="3"/>
  <c r="G1166" i="3" s="1"/>
  <c r="F1162" i="3"/>
  <c r="G1162" i="3" s="1"/>
  <c r="F801" i="3" l="1"/>
  <c r="G801" i="3" s="1"/>
  <c r="F800" i="3"/>
  <c r="G800" i="3" s="1"/>
  <c r="F40" i="3" l="1"/>
  <c r="G40" i="3" s="1"/>
  <c r="F266" i="3" l="1"/>
  <c r="G266" i="3" s="1"/>
  <c r="F263" i="3" l="1"/>
  <c r="G263" i="3" s="1"/>
  <c r="F1022" i="3"/>
  <c r="G1022" i="3" s="1"/>
  <c r="F1347" i="3" l="1"/>
  <c r="G1347" i="3" s="1"/>
  <c r="F1346" i="3"/>
  <c r="G1346" i="3" s="1"/>
  <c r="F1482" i="3" l="1"/>
  <c r="G1482" i="3" s="1"/>
  <c r="F1487" i="3"/>
  <c r="G1487" i="3" s="1"/>
  <c r="F851" i="3" l="1"/>
  <c r="G851" i="3" s="1"/>
  <c r="F745" i="3" l="1"/>
  <c r="G745" i="3" s="1"/>
  <c r="F744" i="3"/>
  <c r="G744" i="3" s="1"/>
  <c r="F742" i="3"/>
  <c r="G742" i="3" s="1"/>
  <c r="F741" i="3"/>
  <c r="G741" i="3" s="1"/>
  <c r="F740" i="3"/>
  <c r="G740" i="3" s="1"/>
  <c r="F281" i="3"/>
  <c r="G281" i="3" s="1"/>
  <c r="F1048" i="3" l="1"/>
  <c r="G1048" i="3" s="1"/>
  <c r="F1493" i="3" l="1"/>
  <c r="G1493" i="3" s="1"/>
  <c r="F260" i="3" l="1"/>
  <c r="G260" i="3" s="1"/>
  <c r="F861" i="3" l="1"/>
  <c r="G861" i="3" s="1"/>
  <c r="F862" i="3"/>
  <c r="G862" i="3" s="1"/>
  <c r="F863" i="3"/>
  <c r="G863" i="3" s="1"/>
  <c r="F540" i="3"/>
  <c r="G540" i="3" s="1"/>
  <c r="F743" i="3"/>
  <c r="G743" i="3" s="1"/>
  <c r="B1028" i="3"/>
  <c r="F641" i="3"/>
  <c r="G641" i="3" s="1"/>
  <c r="F501" i="3"/>
  <c r="G501" i="3" s="1"/>
  <c r="F26" i="3"/>
  <c r="G26" i="3" s="1"/>
  <c r="F1303" i="3"/>
  <c r="G1303" i="3" s="1"/>
  <c r="F852" i="3"/>
  <c r="G852" i="3" s="1"/>
  <c r="F991" i="3"/>
  <c r="G991" i="3" s="1"/>
  <c r="F883" i="3"/>
  <c r="G883" i="3" s="1"/>
  <c r="F25" i="3"/>
  <c r="G25" i="3" s="1"/>
  <c r="F1178" i="3"/>
  <c r="G1178" i="3" s="1"/>
  <c r="F468" i="3"/>
  <c r="G468" i="3" s="1"/>
  <c r="F1378" i="3"/>
  <c r="G1378" i="3" s="1"/>
  <c r="F1290" i="3"/>
  <c r="G1290" i="3" s="1"/>
  <c r="F1024" i="3"/>
  <c r="G1024" i="3" s="1"/>
  <c r="F496" i="3"/>
  <c r="G496" i="3" s="1"/>
  <c r="F1020" i="3"/>
  <c r="G1020" i="3" s="1"/>
  <c r="F865" i="3"/>
  <c r="G865" i="3" s="1"/>
  <c r="F1023" i="3"/>
  <c r="G1023" i="3" s="1"/>
  <c r="F1336" i="3"/>
  <c r="G1336" i="3" s="1"/>
  <c r="F866" i="3"/>
  <c r="G866" i="3" s="1"/>
  <c r="F495" i="3"/>
  <c r="G495" i="3" s="1"/>
  <c r="F1177" i="3"/>
  <c r="G1177" i="3" s="1"/>
  <c r="F510" i="3"/>
  <c r="G510" i="3" s="1"/>
  <c r="F472" i="3"/>
  <c r="G472" i="3" s="1"/>
  <c r="F1176" i="3"/>
  <c r="G1176" i="3" s="1"/>
  <c r="F1118" i="3"/>
  <c r="G1118" i="3" s="1"/>
  <c r="F1117" i="3"/>
  <c r="G1117" i="3" s="1"/>
  <c r="F1116" i="3"/>
  <c r="G1116" i="3" s="1"/>
  <c r="F1115" i="3"/>
  <c r="G1115" i="3" s="1"/>
  <c r="F261" i="3"/>
  <c r="G261" i="3" s="1"/>
  <c r="F640" i="3"/>
  <c r="G640" i="3" s="1"/>
  <c r="F1371" i="3"/>
  <c r="G1371" i="3" s="1"/>
  <c r="F1304" i="3"/>
  <c r="G1304" i="3" s="1"/>
  <c r="F850" i="3"/>
  <c r="G850" i="3" s="1"/>
  <c r="F1019" i="3"/>
  <c r="G1019" i="3" s="1"/>
  <c r="F1018" i="3"/>
  <c r="G1018" i="3" s="1"/>
  <c r="F1031" i="3"/>
  <c r="G1031" i="3" s="1"/>
  <c r="F901" i="3"/>
  <c r="G901" i="3" s="1"/>
  <c r="F888" i="3"/>
  <c r="G888" i="3" s="1"/>
  <c r="F1017" i="3"/>
  <c r="G1017" i="3" s="1"/>
  <c r="F1016" i="3"/>
  <c r="G1016" i="3" s="1"/>
  <c r="F1015" i="3"/>
  <c r="G1015" i="3" s="1"/>
  <c r="F1335" i="3"/>
  <c r="G1335" i="3" s="1"/>
  <c r="F1030" i="3"/>
  <c r="G1030" i="3" s="1"/>
  <c r="F23" i="3"/>
  <c r="G23" i="3" s="1"/>
  <c r="F494" i="3"/>
  <c r="G494" i="3" s="1"/>
  <c r="F22" i="3"/>
  <c r="G22" i="3" s="1"/>
  <c r="F1369" i="3"/>
  <c r="G1369" i="3" s="1"/>
  <c r="F864" i="3"/>
  <c r="G864" i="3" s="1"/>
  <c r="F24" i="3"/>
  <c r="G24" i="3" s="1"/>
  <c r="F898" i="3"/>
  <c r="G898" i="3" s="1"/>
  <c r="F21" i="3"/>
  <c r="G21" i="3" s="1"/>
  <c r="F20" i="3"/>
  <c r="G20" i="3" s="1"/>
  <c r="F42" i="3"/>
  <c r="G42" i="3" s="1"/>
  <c r="F43" i="3"/>
  <c r="G43" i="3" s="1"/>
  <c r="F1179" i="3"/>
  <c r="G1179" i="3" s="1"/>
  <c r="F19" i="3"/>
  <c r="G19" i="3" s="1"/>
  <c r="F18" i="3"/>
  <c r="G18" i="3" s="1"/>
  <c r="F17" i="3"/>
  <c r="G17" i="3" s="1"/>
  <c r="F1194" i="3"/>
  <c r="G1194" i="3" s="1"/>
  <c r="F490" i="3"/>
  <c r="G490" i="3" s="1"/>
  <c r="F1029" i="3"/>
  <c r="G1029" i="3" s="1"/>
  <c r="F16" i="3"/>
  <c r="G16" i="3" s="1"/>
  <c r="F15" i="3"/>
  <c r="G15" i="3" s="1"/>
  <c r="F1499" i="3"/>
  <c r="G1499" i="3" s="1"/>
  <c r="F1014" i="3"/>
  <c r="G1014" i="3" s="1"/>
  <c r="F1013" i="3"/>
  <c r="G1013" i="3" s="1"/>
  <c r="F1012" i="3"/>
  <c r="G1012" i="3" s="1"/>
  <c r="F1010" i="3"/>
  <c r="G1010" i="3" s="1"/>
  <c r="F127" i="3"/>
  <c r="G127" i="3" s="1"/>
  <c r="F14" i="3"/>
  <c r="G14" i="3" s="1"/>
  <c r="F13" i="3"/>
  <c r="G13" i="3" s="1"/>
  <c r="F12" i="3"/>
  <c r="G12" i="3" s="1"/>
  <c r="F1193" i="3"/>
  <c r="G1193" i="3" s="1"/>
  <c r="F11" i="3"/>
  <c r="G11" i="3" s="1"/>
  <c r="F1192" i="3"/>
  <c r="G1192" i="3" s="1"/>
  <c r="F1009" i="3"/>
  <c r="G1009" i="3" s="1"/>
  <c r="F636" i="3"/>
  <c r="G636" i="3" s="1"/>
  <c r="F10" i="3"/>
  <c r="G10" i="3" s="1"/>
  <c r="F877" i="3"/>
  <c r="G877" i="3" s="1"/>
  <c r="F1008" i="3"/>
  <c r="G1008" i="3" s="1"/>
  <c r="F876" i="3"/>
  <c r="G876" i="3" s="1"/>
  <c r="F9" i="3"/>
  <c r="G9" i="3" s="1"/>
  <c r="F58" i="3"/>
  <c r="G58" i="3" s="1"/>
  <c r="F633" i="3"/>
  <c r="G633" i="3" s="1"/>
  <c r="F1007" i="3"/>
  <c r="G1007" i="3" s="1"/>
  <c r="F126" i="3"/>
  <c r="G126" i="3" s="1"/>
  <c r="F728" i="3"/>
  <c r="G728" i="3" s="1"/>
  <c r="F8" i="3"/>
  <c r="G8" i="3" s="1"/>
  <c r="F471" i="3"/>
  <c r="G471" i="3" s="1"/>
  <c r="F125" i="3"/>
  <c r="G125" i="3" s="1"/>
  <c r="F1006" i="3"/>
  <c r="G1006" i="3" s="1"/>
  <c r="F7" i="3"/>
  <c r="G7" i="3" s="1"/>
  <c r="F1005" i="3"/>
  <c r="G1005" i="3" s="1"/>
  <c r="F6" i="3"/>
  <c r="G6" i="3" s="1"/>
  <c r="F123" i="3"/>
  <c r="G123" i="3" s="1"/>
  <c r="F124" i="3"/>
  <c r="G124" i="3" s="1"/>
  <c r="F5" i="3"/>
  <c r="G5" i="3" s="1"/>
  <c r="F4" i="3"/>
  <c r="G4" i="3" s="1"/>
  <c r="F3" i="3"/>
  <c r="G3" i="3" s="1"/>
  <c r="G47" i="3" l="1"/>
  <c r="G48" i="3"/>
</calcChain>
</file>

<file path=xl/sharedStrings.xml><?xml version="1.0" encoding="utf-8"?>
<sst xmlns="http://schemas.openxmlformats.org/spreadsheetml/2006/main" count="2652" uniqueCount="2125">
  <si>
    <t>Job lot of  HARMER Cast Iron Pipes and Fittings</t>
  </si>
  <si>
    <t>Job Lot of 9 x Manhole Covers PS706 FACTA Class D 600x600mm</t>
  </si>
  <si>
    <t>Lot of 258 x Sikla SKS TOP-2C Chilled Water Pipe Clamps</t>
  </si>
  <si>
    <t>Extron XTP DTP 24AWG 4K UHD Media Cable 4 pair, 305M</t>
  </si>
  <si>
    <t xml:space="preserve">Job Lot of  954 x Kingspan Kooltherm FM Pipe Phenolic Insulation </t>
  </si>
  <si>
    <t>Job Lot of 92 Various Valves</t>
  </si>
  <si>
    <t>Job Lot of 40 Ductile Iron Butterfly Valve Lugged &amp; Tapped Type ART135</t>
  </si>
  <si>
    <t>Polar Mohr L-600-G-3 Pallet Lifter</t>
  </si>
  <si>
    <t>Sennheiser EW500 G2 Transmitter, Receiver and Splitter Kit</t>
  </si>
  <si>
    <t>Job Lot of 20 x 50 Hilti Stud Anchors HSA M8x105 55/45/15</t>
  </si>
  <si>
    <t>PFISTERERÂ Electronic Phase Comparator EPV</t>
  </si>
  <si>
    <t>Job Lot of 30 Boxes of Furring to Channel Clips MF9 0.5mm (200 per box)</t>
  </si>
  <si>
    <t>Mitutoyo 552 Series 0-1500mm Digimatic Caliper</t>
  </si>
  <si>
    <t>Job Lot of Sanha Therm Series 24000 Carbon Steel Fittings</t>
  </si>
  <si>
    <t>Stober Posidyn Servo Drive SDS5008A/L 2.2A, 0.75kW</t>
  </si>
  <si>
    <t>Grundfos LCD 108.415.3.10 Dual Pump Panel</t>
  </si>
  <si>
    <t>Job Lot of 20 x Armacell Armacomfort AB AO-11-99/E-AB Insulation Lagging</t>
  </si>
  <si>
    <t>Scania Air Compressor Part No.1541705</t>
  </si>
  <si>
    <t>60 x Lindab 101683 DRSNR 125mm HVAC Suspension Ring</t>
  </si>
  <si>
    <t>RAK Ceramics SanCeram Compact Deluxe Rimless Wall Hung WC Pan</t>
  </si>
  <si>
    <t>Job Lot of 25 x White PVC L-Shaped Trims</t>
  </si>
  <si>
    <t>Job lot of 40 x Envirograf RSM Rainscreen Cavity Barriers 10cm x 1m</t>
  </si>
  <si>
    <t>WAT Three Phase Asychronous Motor Q2E112M4C-KG-H</t>
  </si>
  <si>
    <t>Job Lot of 17 x Boxes of 100 AH186 295mm Brackets</t>
  </si>
  <si>
    <t>Job lot of 9 x PIPEM80 Rainwater Marker Tape 275mm x 33m</t>
  </si>
  <si>
    <t>Enerpac RCS201 Single Portable Hydraulic Cylinder 20t 45mm Stroke</t>
  </si>
  <si>
    <t>Lot of 2 x SystemAir SYSVRF Air Conditioning Parts</t>
  </si>
  <si>
    <t>Job Lot of 6 Ceiling Mounted Microwave Presence/Absence Detectors</t>
  </si>
  <si>
    <t>Pack of 50 Erico Caddy HB2 Variable Angle Beam Clamps 24mm</t>
  </si>
  <si>
    <t xml:space="preserve">10 Boxes of Kooltherm FM Kingspan Phenolic Pipe Insulation </t>
  </si>
  <si>
    <t>Job Lot of 28 x Protektor 37531 PVC Movement Joint + Mesh 6-8mm x 2.5m</t>
  </si>
  <si>
    <t>Job Lot of 6 x Schluter KERDI COLL L 4.5kg Sealant Adhesive</t>
  </si>
  <si>
    <t>Job lot of 2 Spirax Sarco Bellow Valves DN50 &amp; DN40</t>
  </si>
  <si>
    <t>4-Sided Roll Container Distribution Cage</t>
  </si>
  <si>
    <t>Job Lot of 96 x Olympia Toughened Coffee Latte Glass 285ml</t>
  </si>
  <si>
    <t>Large White Metal Louver (2 x 1.78m)</t>
  </si>
  <si>
    <t>Job Lot of 8 x White Gloss Plinths 2700mm</t>
  </si>
  <si>
    <t>Job Lot of 2 x Schluter Ditra Drain Jointing Tape 90mmx30m</t>
  </si>
  <si>
    <t>Job Lot of  Various Armacell Armaflex AF-CO Class O Pipe Insulation</t>
  </si>
  <si>
    <t>HP Laserjet P4015N Laser Printer</t>
  </si>
  <si>
    <t>Weishaupt Motor Mounted AC Inverter and Motor SK205E</t>
  </si>
  <si>
    <t>Lot of 2 x RAK Ceramics SanCeram Compact Special Needs 38cm Basin</t>
  </si>
  <si>
    <t>Job Lot of 4 Genuine Epson Stylus Ink Cartridges - Light Light Black x1, Green x1 and Vivid Magenta x2</t>
  </si>
  <si>
    <t>7 Packs of  20 (140) x Mupro Heavy Duty Galvanized  Single Bossed Pipe Clamps Hanger Rubber Lined 180mm 122079</t>
  </si>
  <si>
    <t>Brook Hansen 0.55kw 2860 rpm Motor</t>
  </si>
  <si>
    <t>Electro Voice N/D967 High SPL Dynamic Vocal Microphone</t>
  </si>
  <si>
    <t>Sealey Industrial High Velocity Drum Fan 30" 110V</t>
  </si>
  <si>
    <t>Job Lot of 4 Professional DMX Cable Lead 50M 5-Pin Male to Female</t>
  </si>
  <si>
    <t>Ativa AT-18XN Heavy Duty Multifunction Shredder</t>
  </si>
  <si>
    <t>EZ Digital OS-5060A Oscilloscope without Probe, 60MHz, 2-Channel, Dual Trace, Delayed Sweep</t>
  </si>
  <si>
    <t>Job Lot of M6 Cage Nuts (Qty 1500) and Screws (Qty 2000)</t>
  </si>
  <si>
    <t>Job Lot of 4 x Stober 5m Power Cable 54.399</t>
  </si>
  <si>
    <t>Job Lot of 3 x RDL RU-MX5ML Audio Mic Line Mixer</t>
  </si>
  <si>
    <t>Job lot of 3 x Viking Electronics VK-E-10A Intercom Facia</t>
  </si>
  <si>
    <t>Job Lot of 4 x HP 406740-B21 16-Port Ethernet Pass-Thru Module for c-Class Blade System</t>
  </si>
  <si>
    <t>Job Lot of 2 x Ishii Heavy Duty Tile Cutters</t>
  </si>
  <si>
    <t>Job Lot of 10 x Blakely S060727  Inline Switch Assembly 110v</t>
  </si>
  <si>
    <t>Job Lot of 700 x Base Track Profile Connector Studwork 30mm</t>
  </si>
  <si>
    <t>Job lot of 2 x  Kramer VM-114H4C Distribution Amplifier Extender</t>
  </si>
  <si>
    <t xml:space="preserve">Job Lot of 4 x Antrica Dual Stream H264 JPEG Video Server Encoder Decoder ANT-3300 </t>
  </si>
  <si>
    <t>Job Lot of 60 Sennheiser RI 100 Infared Wireless Conference Kit</t>
  </si>
  <si>
    <t>Job lot of 2 Sennheiser IP High Power Radiator SZI 1219 T1</t>
  </si>
  <si>
    <t>Job Lot of 4 x 10 Cibo Sanding Belts 80 Grit 293x100mm</t>
  </si>
  <si>
    <t>Job Lot of 22 x Cibo FORU/30 Abrasive Rubbing Block</t>
  </si>
  <si>
    <t>Job Lot of 9 MK Electric K942ALM Metalclad Plus 13A DP Switch Fuse Connection Unit</t>
  </si>
  <si>
    <t>IBM Lexmark WheelWriter 1500 Electronic Electric Typewriter</t>
  </si>
  <si>
    <t>Rubi Speed Tile Cutter</t>
  </si>
  <si>
    <t>Job Lot of 10 x Speaker Stand Tripod with Bag</t>
  </si>
  <si>
    <t>Televes 5385 Compact Central Split-Band Amplifier</t>
  </si>
  <si>
    <t>Cutman Hobby-40 Tile Cutter</t>
  </si>
  <si>
    <t>RIDGID 46 Adjustable Pipe Stand Support</t>
  </si>
  <si>
    <t>Job Lot of 4 Pulse Tripod Stands</t>
  </si>
  <si>
    <t>Job Lot of 10 x White Satin Stripe Shower Curtains</t>
  </si>
  <si>
    <t>Job Lot of 6 HP Blade C7000 2450W Server Power Supply HSTNS-PR16</t>
  </si>
  <si>
    <t>Job Lot of 19 x Brigade Reversing and Warning Alarms BBS-82 0896B</t>
  </si>
  <si>
    <t>Job Lot of 7 x Diversey Jonmaster Ultra Mop Frames 60cm</t>
  </si>
  <si>
    <t>Job Lot of 25 x Pro Elec Black Nylon Cable Reel with Metal Frame</t>
  </si>
  <si>
    <t>Non-Return Valve 110mm Retrofit for Plastic Pipes, Stainless Steel Flap</t>
  </si>
  <si>
    <t>Job Lot of 8 Honeywell Bionic 1011629 IR5 Uncoated Polycarbonate Replacement Screens</t>
  </si>
  <si>
    <t>Job Lot of 16 x MK Electric K1090WHI White Moulded 1 Gang Flex Outlet Frontplate 20A</t>
  </si>
  <si>
    <t>RCD Socket Outlet 16A 3P+N+E, IP67</t>
  </si>
  <si>
    <t>0.37kW Bauknecht Hydraulic Pump</t>
  </si>
  <si>
    <t>Job Lot of 5 x HP 412140-B21 BLc7000 Enclosure HP Single Active Cool Fan Option Kit</t>
  </si>
  <si>
    <t>Briticent Site Electrics 16 Amp Cable Reels 100V 25m</t>
  </si>
  <si>
    <t>Job Lot of 6 x MK Electric Grey 1 Gang Plug Socket, 13A, Type G - British</t>
  </si>
  <si>
    <t>Job Lot of 11 x Evo-Stik Fire Intustrip 12mm x 3mm</t>
  </si>
  <si>
    <t>Job Lot of 10 x Blucher Shower Floor Drain Cannel Part</t>
  </si>
  <si>
    <t>Job Lot of 5 HP Proliant BL460c Server Blades 72GB E5410 Quad Core</t>
  </si>
  <si>
    <t>Gewiss GW66873 415V Vertical Interlocked Socket RCD IP66 63A 3P &amp; E</t>
  </si>
  <si>
    <t>Intermec SR61B Wireless Barcode Scanner</t>
  </si>
  <si>
    <t>Inter-M OT-4240 - 4 x 60W 100v Transformer Unit</t>
  </si>
  <si>
    <t>Job Lot of 19 x Excel Category 6A (UTP) Unscreened Keystone Jack</t>
  </si>
  <si>
    <t>QTY</t>
  </si>
  <si>
    <t>Calculated Price</t>
  </si>
  <si>
    <t>Item</t>
  </si>
  <si>
    <t>5 x WAVIN MANHOLE PART: cover and frame, cast iron, D400, double tri, 450x600mm</t>
  </si>
  <si>
    <t>Job Lot of MACHINE SHOP TOOLS</t>
  </si>
  <si>
    <t xml:space="preserve"> 1 x CALDER PROXIMA WELDER: Electrofusion, including barcode scanner</t>
  </si>
  <si>
    <t>3 x IDEAL STANDARD A5689 Shower Kit</t>
  </si>
  <si>
    <t>10-965244</t>
  </si>
  <si>
    <t>10-851758</t>
  </si>
  <si>
    <t>10-857120</t>
  </si>
  <si>
    <t>40-916302</t>
  </si>
  <si>
    <t>40-962958</t>
  </si>
  <si>
    <t>10-852471</t>
  </si>
  <si>
    <t>10-878924</t>
  </si>
  <si>
    <t>40-927911</t>
  </si>
  <si>
    <t>10-947562</t>
  </si>
  <si>
    <t>40-961224</t>
  </si>
  <si>
    <t>40-993903</t>
  </si>
  <si>
    <t>10-878897</t>
  </si>
  <si>
    <t>10-908045</t>
  </si>
  <si>
    <t>40-927643</t>
  </si>
  <si>
    <t>40-961232</t>
  </si>
  <si>
    <t>10-960852</t>
  </si>
  <si>
    <t>40-925335</t>
  </si>
  <si>
    <t>10-972257</t>
  </si>
  <si>
    <t>10-905094</t>
  </si>
  <si>
    <t>40-901568</t>
  </si>
  <si>
    <t>10-878893</t>
  </si>
  <si>
    <t>10-943541</t>
  </si>
  <si>
    <t>10-972035</t>
  </si>
  <si>
    <t>40-998252</t>
  </si>
  <si>
    <t>40-852229</t>
  </si>
  <si>
    <t>40-879849</t>
  </si>
  <si>
    <t>40-1000958</t>
  </si>
  <si>
    <t>40-1008389</t>
  </si>
  <si>
    <t>40-909927</t>
  </si>
  <si>
    <t>40-998901</t>
  </si>
  <si>
    <t>40-961441</t>
  </si>
  <si>
    <t>40-1008361</t>
  </si>
  <si>
    <t>10-850071</t>
  </si>
  <si>
    <t>30-973879</t>
  </si>
  <si>
    <t>40-964676</t>
  </si>
  <si>
    <t>10-976967</t>
  </si>
  <si>
    <t>40-938183</t>
  </si>
  <si>
    <t>40-878538</t>
  </si>
  <si>
    <t>40-852157</t>
  </si>
  <si>
    <t>40-1008421</t>
  </si>
  <si>
    <t>30-984028</t>
  </si>
  <si>
    <t>40-881671-</t>
  </si>
  <si>
    <t>30-815986</t>
  </si>
  <si>
    <t>40-899074</t>
  </si>
  <si>
    <t>40-944139</t>
  </si>
  <si>
    <t>30-931355</t>
  </si>
  <si>
    <t>40-1007341</t>
  </si>
  <si>
    <t>40-1016674</t>
  </si>
  <si>
    <t>40-965616</t>
  </si>
  <si>
    <t>40-986942</t>
  </si>
  <si>
    <t>40-983228</t>
  </si>
  <si>
    <t>40-840251</t>
  </si>
  <si>
    <t>10-946636</t>
  </si>
  <si>
    <t>40-997162</t>
  </si>
  <si>
    <t>40-885216</t>
  </si>
  <si>
    <t>30-954724</t>
  </si>
  <si>
    <t>40-882635</t>
  </si>
  <si>
    <t>40-960630</t>
  </si>
  <si>
    <t>40-922334</t>
  </si>
  <si>
    <t>40-934678</t>
  </si>
  <si>
    <t>40-1008038</t>
  </si>
  <si>
    <t>40-1003311</t>
  </si>
  <si>
    <t>10-944754</t>
  </si>
  <si>
    <t>30-815994</t>
  </si>
  <si>
    <t>40-1011460</t>
  </si>
  <si>
    <t>10-973866</t>
  </si>
  <si>
    <t>10-961645</t>
  </si>
  <si>
    <t>40-982028</t>
  </si>
  <si>
    <t>40-1003373</t>
  </si>
  <si>
    <t>40-961097</t>
  </si>
  <si>
    <t>40-986134</t>
  </si>
  <si>
    <t>10-946641</t>
  </si>
  <si>
    <t>40-1016682</t>
  </si>
  <si>
    <t>10-939598</t>
  </si>
  <si>
    <t>40-688571</t>
  </si>
  <si>
    <t>10-944752</t>
  </si>
  <si>
    <t>10-887679</t>
  </si>
  <si>
    <t>40-931307</t>
  </si>
  <si>
    <t>10-977880</t>
  </si>
  <si>
    <t>40-999115</t>
  </si>
  <si>
    <t>10-977409</t>
  </si>
  <si>
    <t>10-875247</t>
  </si>
  <si>
    <t>30-815988</t>
  </si>
  <si>
    <t>10-972121</t>
  </si>
  <si>
    <t>10-837534</t>
  </si>
  <si>
    <t>10-878898</t>
  </si>
  <si>
    <t>40-852235</t>
  </si>
  <si>
    <t>40-987979</t>
  </si>
  <si>
    <t>40-1008036</t>
  </si>
  <si>
    <t>10-974110</t>
  </si>
  <si>
    <t>10-972036</t>
  </si>
  <si>
    <t>10-972084</t>
  </si>
  <si>
    <t>10-960880</t>
  </si>
  <si>
    <t>10-960882</t>
  </si>
  <si>
    <t>10-972294</t>
  </si>
  <si>
    <t>40-961338</t>
  </si>
  <si>
    <t>30-816015</t>
  </si>
  <si>
    <t>30-939353</t>
  </si>
  <si>
    <t>40-852222</t>
  </si>
  <si>
    <t>10-972250</t>
  </si>
  <si>
    <t>10-972147</t>
  </si>
  <si>
    <t>30-816002</t>
  </si>
  <si>
    <t>Corp-Incident</t>
  </si>
  <si>
    <t>10-977066</t>
  </si>
  <si>
    <t>Marwood Trench steps - 2 x 3 steps/2 x 6 steps</t>
  </si>
  <si>
    <t>Used</t>
  </si>
  <si>
    <t>New</t>
  </si>
  <si>
    <t>2 Pallets</t>
  </si>
  <si>
    <t>Sanceram Ladgley: WC Pan x 2/WC Pan seat and soft close cover x5</t>
  </si>
  <si>
    <t>Fire extinguisher stands x 37 single, x1 double, 15 fire signs</t>
  </si>
  <si>
    <t>used</t>
  </si>
  <si>
    <t>Evacuator Synergy x 18 fire extinguisher stands and signs</t>
  </si>
  <si>
    <t>4 tube free hanging fluorescent light boxes (54w) x 17</t>
  </si>
  <si>
    <t>Fuse: thermal 230V manual reset thermal fuse Watts BC66MRF x2</t>
  </si>
  <si>
    <t>new</t>
  </si>
  <si>
    <t>Legrand - various cable tray parts</t>
  </si>
  <si>
    <t>Fire extinguisher 183B - Chubb - 7</t>
  </si>
  <si>
    <t>Deta TTE electrical fixings and fittings: 5 boxes of 10 conduit through box/13 boxes of 50 male brass 20mm bushes/10 boxes of 50 female brass 20mm bushes</t>
  </si>
  <si>
    <t>Cla-Val Vent-O-Mat RBXb2511 Valve air release combination surge arrestor</t>
  </si>
  <si>
    <t>Ideal wall elbow B9448 x 13</t>
  </si>
  <si>
    <t>Fire extinguishers - Chubb x11</t>
  </si>
  <si>
    <t>Armitage shanks B1687AA exposed Bib tap wall mount x 30</t>
  </si>
  <si>
    <t>Oventrop DN32 valves x 22</t>
  </si>
  <si>
    <t>Ecopac ELED-100-T series luminaire part: driver, LED, 24v, 100w x2/Ecopac SN 60-40-94-20-24 luminaire linear strip, 15w/m, 4000k x3/Thorn Linn 96262135 luminaire part: frame, wall recessed x 4/Hafele extrusion mounting clip, 2ea/pk 833.74.826 x31</t>
  </si>
  <si>
    <t>Medem VGPS-EVO v3 controller: gas, proving kit</t>
  </si>
  <si>
    <t>Job lot of cable glands</t>
  </si>
  <si>
    <t>Plug job lot</t>
  </si>
  <si>
    <t xml:space="preserve">new </t>
  </si>
  <si>
    <t>Job lot of lightning protection parts</t>
  </si>
  <si>
    <t xml:space="preserve">Job lot of electrical parts: </t>
  </si>
  <si>
    <t>Fortress CFE5W enclosure, metal, 5 mod, IP65 x 2</t>
  </si>
  <si>
    <t xml:space="preserve">Legrand swifts PS150GX cable ladder part, stop end, heavy duty (sapphire), galv, 150mm x 3 </t>
  </si>
  <si>
    <t>Honeywell MK logic plus K3827WHI blank plate, 1 gang, white x 2</t>
  </si>
  <si>
    <t>Honeywell MK logic plus K746GRA socket, power, flush, outboard rockers, BS1363, 230V, 2 gang, 13A, graphite x 3</t>
  </si>
  <si>
    <t>Job lot of Siemens products:</t>
  </si>
  <si>
    <t>Diff. pressure switch QBM81-5 x10</t>
  </si>
  <si>
    <t>5SY4163-6 MCB miniature circuit breaker x1</t>
  </si>
  <si>
    <t>5SY4332-6 MCB miniature circuit breaker x 1</t>
  </si>
  <si>
    <t>Temperature sensor QAP21.3/8000 x3 (8meters)</t>
  </si>
  <si>
    <t>Door mounted rotary operator 3VA9267-OFK21x2 / 3VA9467-OFK21x1</t>
  </si>
  <si>
    <t>Job lot: back box part: extension metal - Appleby</t>
  </si>
  <si>
    <t>200 x 2-gang extension boxes 25mm SB680</t>
  </si>
  <si>
    <t>189 x 1-gang extension boxes 25mm SB679</t>
  </si>
  <si>
    <t>100 x 1-gang extension boxes 16mm SB677</t>
  </si>
  <si>
    <t>Various adhesive tapes</t>
  </si>
  <si>
    <t>Job lot of stud work brackets - Hough AH185 GL2 x 2275</t>
  </si>
  <si>
    <t>Polypipe terrain 153.4W x 2 valve air admittance</t>
  </si>
  <si>
    <t>Evacuator synergy-RF fire alarms x 6</t>
  </si>
  <si>
    <t>Pemko door part threshold 2008APK - 3 boxes of 10, 1 box of 4</t>
  </si>
  <si>
    <t>Excel rack part - angled keystone frame 24 port unloaded black side by side  x 6 Date code: 022017 PO: 3130940</t>
  </si>
  <si>
    <t>Dehn 540 199 clamp, earth, pipe, hazardous areas, grip head, 25 each pack x 1 pack</t>
  </si>
  <si>
    <t>Job lot of 3 clamps: Dehn 540 901 clamp, earth, endless tensioning strap 25 x 0.3mm x2</t>
  </si>
  <si>
    <t>Hilti nails: 378432 HKD M12x25 Bucket - quantity 500</t>
  </si>
  <si>
    <t>Dehn lightning protection: surge and current arrestor, prewired, types 1 and 2, DSH TNS 255 FM with signal contact - 941405</t>
  </si>
  <si>
    <t>Hilti HKD M10x40 1 bucket of 500 anchors</t>
  </si>
  <si>
    <t>GEZE TS 4/5000 Door closer part x 6 - semi rad cover, satin stainless steel</t>
  </si>
  <si>
    <t>Data Video DN-200 DV Hard Drive w/two electric cables and carry box</t>
  </si>
  <si>
    <t>Mitutoyo 159-212 (5004509) Micrometer 25-50mm combimike</t>
  </si>
  <si>
    <t>Mitutoyo digital micrometer0-25mm +/-0.001mm</t>
  </si>
  <si>
    <t>Belden BNC connector for RG-6 cable - 4 packs of 25</t>
  </si>
  <si>
    <t>Belimo duct part x2: HVAC, auxiliary switch, damper, spring close, 24Vac SF24A-S2</t>
  </si>
  <si>
    <t>RF Technologies GZ60 fire resistant grill</t>
  </si>
  <si>
    <t>Hager Klik boxes 6-way distribution box x6 KM2818</t>
  </si>
  <si>
    <t>Diablo by Forematic VD-909 gate automation part, loop detector, mini loop detector kit - set contains sensor and module</t>
  </si>
  <si>
    <t>Facom exterior micrometer with extension 807B</t>
  </si>
  <si>
    <t>RS Micrometer 549-094</t>
  </si>
  <si>
    <t>CEMBRE Crimp Ring RF-M8 - 19 packets of 100</t>
  </si>
  <si>
    <t>Medem AD-MED gas/carbon dioxide detector</t>
  </si>
  <si>
    <t>Dart MSDS08021 super flute drill bit hammer SDS - 150/210/8mm x7 &amp; 160/210/8mm x24/Bosch 2608585041 drill bit SDS plus x 22</t>
  </si>
  <si>
    <t>960890-4</t>
  </si>
  <si>
    <t>Numatic (Henry) and Henry Hoovers both w/110v plugs and hoses</t>
  </si>
  <si>
    <t>Siemens PXM40-1 Touchscreen: interface, 10" colour screen panel user (BMS port) x 3</t>
  </si>
  <si>
    <t>Electrical job lot:</t>
  </si>
  <si>
    <t>Grey junction boxes - Mureva box - 175x150x80 ENN05010 Schneider x 7</t>
  </si>
  <si>
    <t>Plug/Pneumatic lockout box Large 170x97x95mm 'Locked out' do not operate red boxes LOK030 x6</t>
  </si>
  <si>
    <t>Supply Master 7 day fused spur timeswitch FST77 67.501.473 x2</t>
  </si>
  <si>
    <t>Finder 12.51 Time switch x1</t>
  </si>
  <si>
    <t>26 x Yellow plugs K9032YEL 130V 32A FKE182OR</t>
  </si>
  <si>
    <t>9 x Blue plugs K9701BLU inlet 250V 16A FKE1623R</t>
  </si>
  <si>
    <t>1 x consumer unit K65505MET (4-way) T1848</t>
  </si>
  <si>
    <t>2 x plugs K9071RED 63A FKE1801R</t>
  </si>
  <si>
    <t>Job lot plugs and consumer unit: MK</t>
  </si>
  <si>
    <t>SE Controls smoke vent part; control, switch, fireman, tamper proof, 2 part x 7 FCS 00200080MCP</t>
  </si>
  <si>
    <t>Job lot of DEHN lightning protection:</t>
  </si>
  <si>
    <t>EA Lightning protection clamps x 16 308035</t>
  </si>
  <si>
    <t>EA plate x 50 480004</t>
  </si>
  <si>
    <t>Lightning protector test joint box x 2 549050</t>
  </si>
  <si>
    <t>Data part - Hotlok blanking plates 1U</t>
  </si>
  <si>
    <t>1 x 8 pack 10031</t>
  </si>
  <si>
    <t>1 x 10 pack 10031</t>
  </si>
  <si>
    <t>2 x 5 pack 10033</t>
  </si>
  <si>
    <t>Data part, cable management: Rittal 7111.224 11 x boxes of 4</t>
  </si>
  <si>
    <t>Penton loudspeaker: recessed metal ceiling speaker, 4w 8amp, IP21, 121x132mm, white RAL9016 RCS4FT/ENC x4</t>
  </si>
  <si>
    <t>Penton loudspeaker: metal cabinet speaker, vandalproof Sentry 6ST/ENC x1</t>
  </si>
  <si>
    <t>LE Mark black cloth adhesive tape 1 box of 29 and 1 box of 24 = 53 in total</t>
  </si>
  <si>
    <t>DJI inspire drone intelligent flight batteries 2 x TB47 4500mAh &amp; 2 x TB48 5700mAh</t>
  </si>
  <si>
    <t>Legrand cable MT cable basket parts: 7 bags of 50 fixing clips/3 bags of 50 fixing kits/2 bags of 50 tray connectors</t>
  </si>
  <si>
    <t>Mupro 118246 cross connector x 25/channel part, nut, long spring, M10, ZP Legrand PNL10ZP x 7 boxes of 100/wing fitting x3</t>
  </si>
  <si>
    <t>Viessmann vitotronic 14811490/17179113/2961105/7151941/4 leads KS/E-10/S/SFR3000</t>
  </si>
  <si>
    <t>Moore And Wright Length Standards Setting Rods 200mm,225mm,275mm</t>
  </si>
  <si>
    <t>Description:</t>
  </si>
  <si>
    <t>Condition</t>
  </si>
  <si>
    <t>Job Lot OF Siemens MCB's &amp; RCBO's</t>
  </si>
  <si>
    <t xml:space="preserve"> VARIOUS: towing heads: HY-RAM, standard: 63mm/90mm/110mm/125mm/160mm/180mm/225mm/250mm</t>
  </si>
  <si>
    <t>DATA ENCLOSURES: Leviton 6 x Hinged door/ 6 x structured media enclosure 71.5x36.5x9cm</t>
  </si>
  <si>
    <t>5 boxes of 50 x HKD M10x40 - anchor, flush, stainless steel</t>
  </si>
  <si>
    <t>Total Price</t>
  </si>
  <si>
    <t>Dell PowerEdge 2950 Two Intel Xeon 
X5450 3.00GHz Quad Core + Rack Mount 
Kit Rails _1K8GB4J - Asset 2001</t>
  </si>
  <si>
    <t xml:space="preserve">ENVIROWASH SYSTEM: waste paint filtration tank, with spray gun, 160L, 1 pair </t>
  </si>
  <si>
    <t>120 x OVENTROP 4208886 INSULATION SHELL: jacket, ball valve, DN50 - All the valve shells are new and boxed in original boxes. Most of the boxes had been opened and resealed. 1 of the boxes is dented and that one along with two other have got water damage.</t>
  </si>
  <si>
    <t xml:space="preserve">2 x CONTROL PANEL: submersible pump, dual control  7.5kW, 400V, grundfos LC108.400.3.12 </t>
  </si>
  <si>
    <t>60 x ARMACELL ARMACOMFORT AB AO-11-99/E-AB INSULATION acoustic, sheet, W1000xL2000x11mm, black</t>
  </si>
  <si>
    <t>109 (1220515) PLUG: power, 110V, 32A, 2P+E, yellow</t>
  </si>
  <si>
    <t>Job lot of 124 x (1220514) SOCKET: power, trailing, 110V, 32A, 2P+E, yellow</t>
  </si>
  <si>
    <t xml:space="preserve">VARIOUS MECHANICAL POLYPIPE TERRAIN FITTINGS </t>
  </si>
  <si>
    <t>Job Lot of 120m ARMACELL ARMAFLEX PIPE: insulation, class O, un-split, tube,</t>
  </si>
  <si>
    <t>Job Lot of 8 x (1210206) FAN: wall, 240V, oscillating, variable speed, with remote</t>
  </si>
  <si>
    <t xml:space="preserve"> 2 x 12330016 SANHA MULTIFIT-FLEX SERIES 23000 PIPE: pre-insulated PE-RT/Alu/PE-RT, 16x2mm, 50m</t>
  </si>
  <si>
    <t>1 x DISINFECTION UNIT: ultraviolet, with bag filter, inlet &amp; outlet 1½"BSP, 36W</t>
  </si>
  <si>
    <t>VARIOUS DURAPIPE FITTINGS</t>
  </si>
  <si>
    <t>ELBOW: PVC-U, 45°, 50mm, grey</t>
  </si>
  <si>
    <t>COUPLING: PVC-U, plain socket, 50mm</t>
  </si>
  <si>
    <t>ELBOW: PVC-U, 90°, 50mm, grey</t>
  </si>
  <si>
    <t>SOCKET: PVC, 63mm, grey</t>
  </si>
  <si>
    <t>TEE: PVC-U, 90°, 63mm, grey</t>
  </si>
  <si>
    <t>ELBOW: PVC-U, 45°, 63mm, grey</t>
  </si>
  <si>
    <t>END CAP: PVC, 63mm, grey</t>
  </si>
  <si>
    <t>ELBOW: PVC-U, 45°, 75mm, grey</t>
  </si>
  <si>
    <t>TEE: PVC-U, 90°, 75mm, grey</t>
  </si>
  <si>
    <t>ELBOW: PVC-U, 90°, 75mm, grey</t>
  </si>
  <si>
    <t>ELBOW: PVC-U, 45°, 90mm, grey</t>
  </si>
  <si>
    <t>COUPLING: PVC-U, plain socket, 090mm</t>
  </si>
  <si>
    <t>TEE: PVC-U, 90°, 90mm, grey</t>
  </si>
  <si>
    <t>TEE: PVC-U, 90°, 110mm, grey</t>
  </si>
  <si>
    <t>COUPLING: PVC-U, plain socket, 110mm</t>
  </si>
  <si>
    <t>ELBOW: PVC-U, 90°, 125mm, grey</t>
  </si>
  <si>
    <t>COUPLING: PVC-U, plain socket, 125mm</t>
  </si>
  <si>
    <t>ELBOW: PVC-U, 45°, 140mm, grey</t>
  </si>
  <si>
    <t>ELBOW: PVC-U, 90°, 140mm, grey</t>
  </si>
  <si>
    <t>ELBOW: PVC-U, 90°, 160mm, grey</t>
  </si>
  <si>
    <t>ELBOW: PVC-U, 45°, 160mm, grey</t>
  </si>
  <si>
    <t>COUPLING: PVC-U, plain socket, 160mm</t>
  </si>
  <si>
    <t>FLANGE: PVC-U, stub serrated, 63mm, grey</t>
  </si>
  <si>
    <t>GASKET: stub flange, EDPM, 63mm</t>
  </si>
  <si>
    <t>FLANGE: PVC-U, stub serrated, 75mm, grey</t>
  </si>
  <si>
    <t>FLANGE: PVC-U, stub serrated, 90mm, grey</t>
  </si>
  <si>
    <t>GASKET: stub flange, flat, EPDM, 90mm</t>
  </si>
  <si>
    <t>FLANGE: PVC-U, stub serrated, 110mm, grey</t>
  </si>
  <si>
    <t>GASKET: stub flange, ﬂat, EPDM, 110mm</t>
  </si>
  <si>
    <t>FLANGE: PVC-U, stub serrated, 140mm, grey</t>
  </si>
  <si>
    <t>GASKET: stub flange, ﬂat, EPDM, 140mm</t>
  </si>
  <si>
    <t>FLANGE: PVC-U, stub serrated, 160mm, DN150, grey</t>
  </si>
  <si>
    <t>GASKET: EDPM, flat, 160mm, black</t>
  </si>
  <si>
    <t>FLANGE: PVC-U, stub serrated, 3", grey</t>
  </si>
  <si>
    <t>BUSH: PVC-U, reducing, 63-32mm, grey</t>
  </si>
  <si>
    <t>BUSH: PVC-U, reducing, 63-40mm, grey</t>
  </si>
  <si>
    <t>REDUCER: PVC-U, bush internal, 63-50, grey</t>
  </si>
  <si>
    <t>BUSH: PVC-U, reducing, 75-50mm, grey</t>
  </si>
  <si>
    <t>REDUCER: PVC-U, bush internal, 75-63, grey</t>
  </si>
  <si>
    <t>BUSH: PVC-U, reducing, 90-50mm, grey</t>
  </si>
  <si>
    <t>BUSH: PVC-U, reducing, 110-63mm, grey</t>
  </si>
  <si>
    <t>BUSH: PVC-U, reducing, 110-75mm, grey</t>
  </si>
  <si>
    <t>BUSH: PVC-U, reducing, 110-90mm, grey</t>
  </si>
  <si>
    <t>BUSH: PVC-U, reducing, 140-125mm, grey</t>
  </si>
  <si>
    <t>Job Lot of Printer Parts</t>
  </si>
  <si>
    <t>21 x (1206448) TREE ROOT PROTECTION: non-woven geotextile, 2.25x25m</t>
  </si>
  <si>
    <t>Various Electrical Items</t>
  </si>
  <si>
    <t xml:space="preserve">Job Lot of Sikla SKSTOP Pipe Clamps </t>
  </si>
  <si>
    <t>Job Lot of Conduit Parts</t>
  </si>
  <si>
    <t>VARIOUS MECHANICAL: 17 x valves and expansion joints</t>
  </si>
  <si>
    <t>VGC</t>
  </si>
  <si>
    <t>BACK BOX: surface, PVC, 1 gang, 16mm, white HONEYWELL MK K2160WHI</t>
  </si>
  <si>
    <t>(1223360) BACK BOX: flush, 4 gang, IP20, metal  HONEYWELL MK METALCLAD 892ALM</t>
  </si>
  <si>
    <t>(1209826) BACK BOX: flush, steel, 1 gang, 25mm REXTON RB259</t>
  </si>
  <si>
    <t>(1015805) BACK BOX: flush, steel, 2 gang, 35mmELECTRIUM APPLEBY SB625</t>
  </si>
  <si>
    <t>(1209831) BACK BOX: flush, steel, 2 gang, 47mm REXTON RBT479</t>
  </si>
  <si>
    <t>(1015819) BACK BOX: flush, steel, dual, 1 gangx2, 35mm ELECTRIUM APPLYBY SB636</t>
  </si>
  <si>
    <t>(1009329) BACK BOX: surface, 1 gang, 38mm, steel HONEYWELL MK METALCLAD K8891ALM</t>
  </si>
  <si>
    <t>(1213930) BACK BOX PART: extension, metal, 1G, 16mm  ELECTRIUM APPLEBY SB677</t>
  </si>
  <si>
    <t>(1205397) BACK BOX PART: extension, metal, 1G, 25mm ELECTRIUM APPLEBY SB679</t>
  </si>
  <si>
    <t>(1205399) BACK BOX PART: extension, metal, 2G, 25mm ELECTRIUM APPLEBY SB680</t>
  </si>
  <si>
    <t>(1075055) CONDUIT: flexible, 25mm, black  ADAPTAFLEX PACS25/BL/25M</t>
  </si>
  <si>
    <t>(1008906) CONDUIT: flexible, PVC, 25mm, black ADAPTAFLEX PAFS28/BL/25M</t>
  </si>
  <si>
    <t>(1210610) ADAPTOR: straight, swivel external, 25mm, male ADAPTAFLEX S25/M25/B</t>
  </si>
  <si>
    <t>(1000385) CONDUIT BOX: terminal, PVC, 20mm, white  MARSHALL TUFFLEX 2MRB2WH</t>
  </si>
  <si>
    <t>(1090906) CONDUIT BOX: through, PVC, 20mm, white MARSHALL TUFFLEX 2MRB3WH</t>
  </si>
  <si>
    <t>(1209984) CONDUIT BOX: angle, galv, 20mm DETA DT25120G</t>
  </si>
  <si>
    <t>(1209983) CONDUIT BOX: tee, galv, 20mm DETA DT23120G</t>
  </si>
  <si>
    <t>(1209981) CONDUIT BOX: terminal, galv, 20mm DETA DT21120G</t>
  </si>
  <si>
    <t>(1209982) CONDUIT BOX: through, galv, 20mm DETA DT22120G</t>
  </si>
  <si>
    <t>(1209703) CONDUIT BOX: through, galv steel, 25mm DETA DT22125G</t>
  </si>
  <si>
    <t>(1037444) CONDUIT PART: bush, brass, short reach, 20mm, femaleDETA DT40320</t>
  </si>
  <si>
    <t>(1050951) CONDUIT PART: bush, brass, short reach, 25mm, female DETA DT40325</t>
  </si>
  <si>
    <t>(1000408) CONDUIT PART: bush, brass, short reach, 20mm, male DETA DT40120</t>
  </si>
  <si>
    <t>(1000410) CONDUIT PART: bush, brass, short reach, 25mm, male DETA DT40125</t>
  </si>
  <si>
    <t>(1209986) CONDUIT PART: coupling, galv, straight, 25mm DETA DT31125G</t>
  </si>
  <si>
    <t>CONNECTOR: flexible, single-sphere, ductile iron floating flanges, ¾”BSP, female, std length 175mm MASON</t>
  </si>
  <si>
    <t>CONNECTOR: flexible, twin sphere, flanged, PN16, DN50 MASON SAFEFLEX SFDEJ DN50</t>
  </si>
  <si>
    <t>VALVE: stop, straight, flanged ends, soft seal, PN16, FTF-14, DN40 ARI-ARMATUREN ARI-EURO-WEDI</t>
  </si>
  <si>
    <t>STRAINER: type Y, flanged PN16, cast iron body, stainless steel 1.5mm mesh, DN40 OVENTROP 1122049</t>
  </si>
  <si>
    <t>STRAINER: type Y, flanged PN16, cast iron body, stainless steel 1.5mm mesh, DN50 OVENTROP 1122050</t>
  </si>
  <si>
    <t>VALVE: check, swing, flanged, cast iron, PN16, DN50 OVENTROP 1073050</t>
  </si>
  <si>
    <t>VALVE: check, swing, flanged, cast iron, PN16, DN40 OVENTROP 1073049</t>
  </si>
  <si>
    <t xml:space="preserve">VALVE: double regulating &amp; commissioning, hydrocontrol VFC, threaded, DN50 OVENTROP </t>
  </si>
  <si>
    <t>VALVE: double regulating &amp; commissioning, hydrocontrol VFC, flanged PN16, DN65 OVENTROP 1062651</t>
  </si>
  <si>
    <t>VALVE: double regulating &amp; commissioning, hydrocontrol VFC, flanged PN16, DN80 OVENTROP 1062652</t>
  </si>
  <si>
    <t>MCB: 3 pole, C10 SIEMENS 5SY4310-7</t>
  </si>
  <si>
    <t>MCB: 3 pole, D20 SIEMENS 5SY7320-8</t>
  </si>
  <si>
    <t>MCB: 3 pole, C32 SIEMENS 5SY7332-7</t>
  </si>
  <si>
    <t>MCB: 1 pole, C25 SIEMENS 5SY4125-7</t>
  </si>
  <si>
    <t>(1225105) MCCB: terminal cover, extended, 4 pole, 3VA1 SIEMENS 3VA9111-0WF30</t>
  </si>
  <si>
    <t>MCB: 1 pole, C32 SIEMENS 5SY4132-7</t>
  </si>
  <si>
    <t>MCB: 1 pole, B16 SIEMENS 5SY4116-6</t>
  </si>
  <si>
    <t>(1213197) RCBO: type B, 1 pole, 10A, 30mA, 10kA SIEMENS 5SU9 304-0KK10</t>
  </si>
  <si>
    <t>(1213206) RCBO: type C, 1 pole, 32A, 30mA, 10kA SIEMENS 5SU9 304-1KK32</t>
  </si>
  <si>
    <t>(1211755) RCBO: 1 pole, 30mA, C32 SIEMENS 5SU9 306-1KK32</t>
  </si>
  <si>
    <t>(1213201) RCBO: type B, 1 pole, 20A, 30mA, 10kA SIEMENS 5SU9 304-0KK20</t>
  </si>
  <si>
    <t xml:space="preserve">VARIOUS Mechanical Sikla Items </t>
  </si>
  <si>
    <t>Access Control Parts</t>
  </si>
  <si>
    <t>new, some loose</t>
  </si>
  <si>
    <t>ACCESS CONTROL: 2 door expander SIEMENS SPCA210.100</t>
  </si>
  <si>
    <t>ACCESS CONTROL: entry lock SALTO A9650U00IM38W</t>
  </si>
  <si>
    <t>ACCESS CONTROL: RJ45 push-pull connector AXIS 145156002301</t>
  </si>
  <si>
    <t>ACCESS CONTROL: VoIP outdoor intercom CYBERDATA 011186</t>
  </si>
  <si>
    <t>DATA: floor box CABLEDUCT</t>
  </si>
  <si>
    <t>(1209830) BACK BOX: flush, steel, 1 gang, 47mm REXTON RB147</t>
  </si>
  <si>
    <t>INSULATION: pipe, phenolic, Wall25xID15mmx1m</t>
  </si>
  <si>
    <t>INSULATION: pipe, phenolic, Wall25xID27mmx1m</t>
  </si>
  <si>
    <t>INSULATION: pipe, phenolic, Wall30xID42mmx1m</t>
  </si>
  <si>
    <t>INSULATION: pipe, phenolic, Wall30xID54mmx1m</t>
  </si>
  <si>
    <t>INSULATION: pipe, phenolic, Wall35xID76mmx1m</t>
  </si>
  <si>
    <t>INSULATION: pipe, phenolic, Wall25xID170mmx1m</t>
  </si>
  <si>
    <t>INSULATION: pipe, foil faced, Wall25xID190mmx1m</t>
  </si>
  <si>
    <t>Job Lot of Kingspan Pipe Insulation - KINGSPAN KOOLTHERM FM</t>
  </si>
  <si>
    <t>MICROCEMENT PART: various components</t>
  </si>
  <si>
    <t>MICROCEMENT PART: base powder, one component, tub 20kg</t>
  </si>
  <si>
    <t>MICROCEMENT PART: mesh, fibreglass, 50m roll</t>
  </si>
  <si>
    <t>MICROCEMENT PART: finish powder, one component, 20kg  tub ALDASA CONCRETE EX</t>
  </si>
  <si>
    <t>DECORA CEMENT ALDASA POLYURETHANE EX (A ) VARNISH: water based, matt, 2 part 5L &amp; 1L tub</t>
  </si>
  <si>
    <t>DECORA CEMENT ALDASA POLYURETHANE EX (B) VARNISH: water based, matt, 2 part 5L &amp; 1L tub</t>
  </si>
  <si>
    <t>DECORA CEMENT ALDASA - Sealer P  5L tub</t>
  </si>
  <si>
    <t>DECORA CEMENT ALDASA - Varnish Ex  5L tub</t>
  </si>
  <si>
    <t>CASE: large flight, OD=85x32x27 / ID=83x27x24  foam lined, with egg carton type foam in the lid sections; one handle and three lockable clasps</t>
  </si>
  <si>
    <t>CASE: small flight, OD=68x33x19 / ID=66x28x16 foam lined, with egg carton type foam in the lid sections: has one handle and two lockable clasps.</t>
  </si>
  <si>
    <t>VARIOUS MECHANICAL SIKLA CLAMPS</t>
  </si>
  <si>
    <t xml:space="preserve">VARIOUS ELECTRICAL ITEMS </t>
  </si>
  <si>
    <t>VARIOUS MECHANICAL: pipe marker tape</t>
  </si>
  <si>
    <t>Siemens Distribution Board DB=20+001/SS1/1</t>
  </si>
  <si>
    <t>Siemens DISTRIBUTION BOARD: DB=20+001/SS1/19</t>
  </si>
  <si>
    <t>Siemens DISTRIBUTION BOARD: DB=20+001/SS1/21</t>
  </si>
  <si>
    <t>Various MECHANICAL: Danfoss valves</t>
  </si>
  <si>
    <t>scrap value?</t>
  </si>
  <si>
    <t>Job lot of MECHANICAL : TECTITE - Pegler Yorkshire fittings</t>
  </si>
  <si>
    <t>Various Fire Shield Fire Extinguishers: 13 x 6Lt AFFF, 10 x 6Lt dry powder, 2 x dry powder, 1 kg, 3 x CO2, 2kg</t>
  </si>
  <si>
    <t xml:space="preserve">VARIOUS MECHANICAL: VULKAN REFRIGERATION FITTINGS </t>
  </si>
  <si>
    <t>VARIOUS MECHANICAL:  Oventrop</t>
  </si>
  <si>
    <t>1 x Hydrostress HCCB-15  Core Drilling Machine Corded 110V</t>
  </si>
  <si>
    <t>worn</t>
  </si>
  <si>
    <t>3 x Diamond hole Saws, various Sizes 1x 100x450mm, 1x 50x450mm, 1x 30x300mm</t>
  </si>
  <si>
    <t xml:space="preserve">1 x Diacom Drill Jig PROFIMINI 700mm Tall </t>
  </si>
  <si>
    <t xml:space="preserve">1 x Wolf Sapphire 3814 Drill Corder 110V </t>
  </si>
  <si>
    <t>4 x THOMAS DUDLEY NIAGARA 327628 WC CISTERN PART</t>
  </si>
  <si>
    <t>VITRA 740-1121 WC FLUSH PLATE</t>
  </si>
  <si>
    <t>TAPE: marker, pipe, (Rainwater), BS1710:2014, W275mmx33m PIPEMARK PIPEM80</t>
  </si>
  <si>
    <t>TAPE: marker, pipe, (Rainwater boosted), BS1710:2014, W275mmx33m PIPEMARK PIPEM30</t>
  </si>
  <si>
    <t>TAPE: marker, pipe, (RETURN PIPE), BS1710:2014, W275mm PIPEMARK PIPEM391</t>
  </si>
  <si>
    <t>TAPE: marker, pipe, (Boosted CWS), BS1710:2014, W275mmx33m PIPEMARK PIPEM11</t>
  </si>
  <si>
    <t>TAPE: marker, pipe, (HWS return), BS1710:2014, W275mmx33m PIPEMARK PIPEM06-R</t>
  </si>
  <si>
    <t>TAPE: marker, pipe, (CWS), BS1710:2014, W275mmx33m PIPEMARK</t>
  </si>
  <si>
    <t>TAPE: marker, pipe, (GAS), BS1710:2014, W275mmx33m PIPEMARK</t>
  </si>
  <si>
    <t>Job Lot of Lindab HVAC Items</t>
  </si>
  <si>
    <t>Probst BZ Kerb Stone Handles</t>
  </si>
  <si>
    <t>very good</t>
  </si>
  <si>
    <t>good</t>
  </si>
  <si>
    <t>Sympafix GT4C boxed with batteries</t>
  </si>
  <si>
    <t>x3 Festoon lights 110V 1 x 40m, 2 x 20m (approx)</t>
  </si>
  <si>
    <t>Blacksmith drillbit 16 mm x7 Toolpak, BLK 160</t>
  </si>
  <si>
    <t>Blacksmith drillbit 14 mm x4 Toolpak, BLK 140</t>
  </si>
  <si>
    <t>Blacksmith drillbit 18 mm x1 Toolpak, BLK 180</t>
  </si>
  <si>
    <t>MIRKA ABRANET P120 225mm 8 BOXES 25pcs EACH</t>
  </si>
  <si>
    <t xml:space="preserve">MIRKA GOLD P180 225mm </t>
  </si>
  <si>
    <t>MIRKA INTERFAC 225mm 8+ HOLES FOR MIRO 955/955-S 22mm MEDIUM</t>
  </si>
  <si>
    <t>MIRKA DRYWALL SANDER MIRO 955 110V 225mm DISC</t>
  </si>
  <si>
    <t>LONG MINI ROLLER HANDLES</t>
  </si>
  <si>
    <t>ALUMINIUM HAND SANDER 9"</t>
  </si>
  <si>
    <t xml:space="preserve">FLUO LAMP AU-GUF 4011/40 220-240V </t>
  </si>
  <si>
    <t>1203369 LAMP OSRAM HALOGEN H124V 64153</t>
  </si>
  <si>
    <t xml:space="preserve">LAMP OSRAM VEH 64150 H1 12V </t>
  </si>
  <si>
    <t>OSRAM VEH 64155 24V</t>
  </si>
  <si>
    <t>LAMP OSRAM 5617 24V box of 10 (INCOMPLETE)</t>
  </si>
  <si>
    <t>LUCAS LAMP LLB921 12V CAPLESS</t>
  </si>
  <si>
    <t>1068661 LUCAS LAMP LLB241 24V</t>
  </si>
  <si>
    <t>LUCAS LAMP LLB380 12V</t>
  </si>
  <si>
    <t>LED LITE LTGLSA9BCDL 110V</t>
  </si>
  <si>
    <t>1175743  SYNERGETIC 11W COMPACT TGX11</t>
  </si>
  <si>
    <t>1003273 FUSE VSB UBM 1A 250V (PF) 10PCSx6</t>
  </si>
  <si>
    <t xml:space="preserve">CONDUIT: PART, BUSH, BRASS, SHORT REACH, MALE 63mm </t>
  </si>
  <si>
    <t xml:space="preserve">CONDUIT: PART, BUSH, BRASS, SHORT REACH, FEMALE </t>
  </si>
  <si>
    <t>1040435 LAMP FLUO 0300mm 16W CLEAR G16T5</t>
  </si>
  <si>
    <t>1024643 ARC STREAM HIGH INTENSITY DISCHARGE LAMP TYPE ARC250D/H/960/E40 250W</t>
  </si>
  <si>
    <t>1204641  GENERAC METAL HALIDE LAMP 100W 4000K E40 PART NE 7266-R</t>
  </si>
  <si>
    <t>FUSED SPUR UNSWITCHED</t>
  </si>
  <si>
    <t>GANG UNSWITCHED SOCKET</t>
  </si>
  <si>
    <t>FUSED CONNECTION UNIT</t>
  </si>
  <si>
    <t>1 GANG SWITCHED</t>
  </si>
  <si>
    <t>LIGHT SWITCH</t>
  </si>
  <si>
    <t xml:space="preserve">2 GANG LIGHT SWITCH </t>
  </si>
  <si>
    <t xml:space="preserve">FACEPLATES </t>
  </si>
  <si>
    <t>3 GANG LIGHT SWITCH</t>
  </si>
  <si>
    <t>1170395 APOLLO INTELLIGENT MANUAL CALL POINT PART N SA5900-908AP0</t>
  </si>
  <si>
    <t>1031988 HAGER PIR OCCUPANCY SENSOR 3M LEAD EEK513W</t>
  </si>
  <si>
    <t xml:space="preserve">1003868 KLAUKE CABLE END SLEEVES 0.5mm 8mm LANG </t>
  </si>
  <si>
    <t xml:space="preserve">84228488  CNH INDUSTRIAL ENGINE OIL FILTER </t>
  </si>
  <si>
    <t>1015561 CRIMP LUG COPPER TERMINAL 25mm2 M08 CEMBRE A5-M8</t>
  </si>
  <si>
    <t>1015532 CRIMP LUG COPPER TERMINAL 35 mm2 M10 CEMBRE A7-M10</t>
  </si>
  <si>
    <t>5A 4-TERMINAL STANDARD JUNCTION BOX 8906D-0001</t>
  </si>
  <si>
    <t>1203631 JCB SERVICE GENUINE PARTS 32/917805 WEIGHT 0.23KG</t>
  </si>
  <si>
    <t xml:space="preserve">1203633 JCB SERVICE GENUINE PARTS 32/917804 ELEMENT MIN </t>
  </si>
  <si>
    <t xml:space="preserve">Evolution rage 3SFP radial mitre saw, 210mm 110v; </t>
  </si>
  <si>
    <t xml:space="preserve">Bosch air gun GHG 660 LCD professional 110V (with box) </t>
  </si>
  <si>
    <t>Various harnesses for roof work</t>
  </si>
  <si>
    <t xml:space="preserve"> Job Lot of VARIOUS MECHANICAL PLASTIC FITTINGS</t>
  </si>
  <si>
    <t>POLYPIPE TERRAIN 201.125.135</t>
  </si>
  <si>
    <t>ELBOW: PVC-U, overflow, 135°, 19mm, double socket, white</t>
  </si>
  <si>
    <t>POLYPIPE TERRAIN  501.75.135W</t>
  </si>
  <si>
    <t>BEND: MUPVC, swept, 91.25°, 50mm, white</t>
  </si>
  <si>
    <t>POLYPIPE TERRAIN 201.2.91W</t>
  </si>
  <si>
    <t>ELBOW: PVC-U, overflow, 91¼°, 19mm, double socket, white</t>
  </si>
  <si>
    <t>POLYPIPE TERRAIN   501.75.91W</t>
  </si>
  <si>
    <t>COUPLING: MUPVC, 32mm, white</t>
  </si>
  <si>
    <t>POLYPIPE MU110W</t>
  </si>
  <si>
    <t>COUPLING: PVC-U, double socket, straight, overflow, 19mm, white</t>
  </si>
  <si>
    <t>POLYPIPE TERRAIN   510.75W</t>
  </si>
  <si>
    <t>REDUCER: PVC-C, socket, overflow, 32x19mm, white</t>
  </si>
  <si>
    <t>POLYPIPE TERRAIN   524.75W</t>
  </si>
  <si>
    <t>REDUCER: MUPVC, level invert, 50x40mm, white</t>
  </si>
  <si>
    <t>POLYPIPE TERRAIN   223.2.15W</t>
  </si>
  <si>
    <t>TEE: PVC-U, solvent weld, overflow, 91¼°, 19mm, white</t>
  </si>
  <si>
    <t>POLYPIPE TERRAIN   504.75.91</t>
  </si>
  <si>
    <t>VALVE: air admittance, auto, solvent weld, 50mm, white</t>
  </si>
  <si>
    <t>POLYPIPE TERRAIN   253.2</t>
  </si>
  <si>
    <t>PLUG: MUPVC, access screw, 50mm, white</t>
  </si>
  <si>
    <t>POLYPIPE MU319G</t>
  </si>
  <si>
    <t>COUPLING: PVC-U, expansion, solvent weld, 32mm, white</t>
  </si>
  <si>
    <t>POLYPIPE TERRAIN   227.125W</t>
  </si>
  <si>
    <t>POLYPIPE TERRAIN   201.2.91W</t>
  </si>
  <si>
    <t>WC PAN PART: connector, manifold</t>
  </si>
  <si>
    <t>POLYPIPE TERRAIN   499.4.05W</t>
  </si>
  <si>
    <t>BEND: MUPVC, swept, 135°, 36mm, white</t>
  </si>
  <si>
    <t>56mm x 1350</t>
  </si>
  <si>
    <t>56mm x871 1/20</t>
  </si>
  <si>
    <t>55mm x 90</t>
  </si>
  <si>
    <t>207.2.135 Terrain</t>
  </si>
  <si>
    <t>MU314</t>
  </si>
  <si>
    <t>WS60</t>
  </si>
  <si>
    <t>(1209667) CHANNEL PART: coupling, straight, hot dip galv, suit 41x41mm channel, 184mm</t>
  </si>
  <si>
    <t>UNISTRUT P1377 HG</t>
  </si>
  <si>
    <t>(1224146) CHANNEL PART: angle fitting, hot dip galv, 10ea/pk</t>
  </si>
  <si>
    <t>UNISTRUT P2484</t>
  </si>
  <si>
    <t>CLAMP PART: earthing kit, combi 1210, 2ea/pk</t>
  </si>
  <si>
    <t>WISKA 10101476</t>
  </si>
  <si>
    <t>HILTI 58245</t>
  </si>
  <si>
    <t>(1212756) CLAMP: earth, 308 combi junction box</t>
  </si>
  <si>
    <t>WISKA EC308</t>
  </si>
  <si>
    <t xml:space="preserve">(1223194) PIPE SUPPORT: hanger, galv, M10, </t>
  </si>
  <si>
    <t>New and Unused</t>
  </si>
  <si>
    <t>G9E1130N00CSBDR SALTO GEO LOCK CYLINDER: Euro, electric, half, 30x10mm</t>
  </si>
  <si>
    <t>ZDL7855SS LOCK:, bathroom, 78mm centre, 55mm backset</t>
  </si>
  <si>
    <t>LITTO A36D6 LATCH: anti-friction, mortice latch, LH, 24mm radius brushed stainless steel frontplate, 60mm backset</t>
  </si>
  <si>
    <t>LITTO A36D6 LATCH: anti-friction, mortice latch, RH, 24mm radius brushed stainless steel frontplate, 60mm backset</t>
  </si>
  <si>
    <t>8971 KIMBERLY-CLARK DISPENSER: towel, paper, stainless steel</t>
  </si>
  <si>
    <t>8973 KIMBERLY-CLARK DISPENSER: soap, stainless steel, 1L</t>
  </si>
  <si>
    <t>EL590 ASSA ABLOY LOCK: electronic, EL590 lock only</t>
  </si>
  <si>
    <t>Opened item, lock only. One has wire missing</t>
  </si>
  <si>
    <t>(1176302) TAPE: cloth, water resistant, multi-purpose, 50 mesh, 50mmx50m, silver</t>
  </si>
  <si>
    <t>LIGHTNING PROTECTION: fixing plate</t>
  </si>
  <si>
    <t>DEHN 297 052</t>
  </si>
  <si>
    <t>LIGHTNING PROTECTION: fixing wedge</t>
  </si>
  <si>
    <t>DEHN 102 019</t>
  </si>
  <si>
    <t>(1221481) LIGHTNING PROTECTION: clamp, disconnecting, UNI, St/tZn with intermediate plate, UTK 8.10 8.10 STTZN</t>
  </si>
  <si>
    <t>DEHN 459 029</t>
  </si>
  <si>
    <t>(1215464) LIGHTNING PROTECTION: clamp, disconnecting, UNI, St/tZn with intermediate plate, UTK 7.10 16 S ZP</t>
  </si>
  <si>
    <t>DEHN 459 000</t>
  </si>
  <si>
    <t>(1221485) LIGHTNING PROTECTION: roof conductor holder, with clamping frame</t>
  </si>
  <si>
    <t>DEHN 365 059</t>
  </si>
  <si>
    <t>(1217988) LIGHTNING PROTECTION: clamp, connector, for air termination rod, STTZN, MVK 8.10, SKM10x30mm</t>
  </si>
  <si>
    <t>DEHN 390 550</t>
  </si>
  <si>
    <t>(1215460) LIGHTNING PROTECTION: conductor holder, plastic, LH DS 8 H16 GR, M6, 16mm, grey</t>
  </si>
  <si>
    <t>DEHN 204 001</t>
  </si>
  <si>
    <t>(1222306) CLAMP: earth, endless tensioning strap, 25x0.3mm</t>
  </si>
  <si>
    <t>DEHN 540 901</t>
  </si>
  <si>
    <t>(1215462) LIGHTNING PROTECTION: clamp, connector, for air termination rod, MVK 200 8.10 16, SKM10x40mm, FSC, V2A</t>
  </si>
  <si>
    <t>DEHN 392 209</t>
  </si>
  <si>
    <t>(1222305) CLAMP: earth, pipe, hazardous areas, grip head, 25ea/pk</t>
  </si>
  <si>
    <t>DEHN 540 199</t>
  </si>
  <si>
    <t>(1215461) LIGHTNING PROTECTION: clamp, alu, MVK 8.10, SKM10x30mm</t>
  </si>
  <si>
    <t>DEHN 390 051</t>
  </si>
  <si>
    <t>(1216016) LIGHTNING PROTECTION: conductor holder, stainless steel, HVI power conductor, D27-30mm, with slot 10x5.5mm</t>
  </si>
  <si>
    <t>DEHN 275 242</t>
  </si>
  <si>
    <t>(1215995) LIGHTNING PROTECTION: clamping frame, rod 6-10mm, St/tZn, with truss head screw &amp; M10 nut</t>
  </si>
  <si>
    <t>DEHN 390 150</t>
  </si>
  <si>
    <t>(1209755) LIGHTNING PROTECTION: conductor holder, flat strip</t>
  </si>
  <si>
    <t>DEHN 274 030</t>
  </si>
  <si>
    <t>NEW</t>
  </si>
  <si>
    <t>(1027923) PLUG: power, BS4343, 230V, 32A, 2P+E, blue</t>
  </si>
  <si>
    <t>HONEYWELL (K9033BLU)</t>
  </si>
  <si>
    <t>(1167506) SOCKET: power, surface, angled, 32A, 2P+E, blue</t>
  </si>
  <si>
    <t>HONEYWELL (K9733BLU)</t>
  </si>
  <si>
    <t>(1191503) PLUG: appliance inlet, 240V, 32A, 3P+N+E, blue</t>
  </si>
  <si>
    <t>HONEYWELL (K9233BLU)</t>
  </si>
  <si>
    <t>(1221592) RACK PART: ganging/bonding kit, set of 24</t>
  </si>
  <si>
    <t>MIDDLE ATLANTIC PRODUCTS MA-BOND-G24</t>
  </si>
  <si>
    <t>(1221412) SEALANT: silicone, low modulus, UV resistant, 300ml, pure white RAL 9010</t>
  </si>
  <si>
    <t>(1218954) SEALANT: silicone, low modulus, UV resistant,  300ml, anthracite RAL 7016</t>
  </si>
  <si>
    <t xml:space="preserve">Various Sealants and Adhesive </t>
  </si>
  <si>
    <t>Cable gland kit: brass, SWA, CW, 20mm, 2pc</t>
  </si>
  <si>
    <t xml:space="preserve">Cable gland kit: brass, SWA, BW20, 20mm, </t>
  </si>
  <si>
    <t>Cable Gland kit: brass, SWA, CW, 32mm</t>
  </si>
  <si>
    <t>Cable gland kit: brass, SWA, BW25, 25mm</t>
  </si>
  <si>
    <t>Cable gland kit: brass, SWA, CW, 25mm</t>
  </si>
  <si>
    <t>Cable gland kit: brass, SWA, CW, 20mm, S type</t>
  </si>
  <si>
    <t>BATT CABLES CW20</t>
  </si>
  <si>
    <t>BATT CABLES BW20</t>
  </si>
  <si>
    <t>BATT CABLES CW32LSF</t>
  </si>
  <si>
    <t>BATT CABLES BW25</t>
  </si>
  <si>
    <t>BATT CABLES CW25</t>
  </si>
  <si>
    <t>CABTEK CW 20S</t>
  </si>
  <si>
    <t>Mitutoyo 0-25mm No.102-307 micrometer- Made in Japan</t>
  </si>
  <si>
    <t xml:space="preserve">Boxed, </t>
  </si>
  <si>
    <t>Good Condition, Boxed</t>
  </si>
  <si>
    <t>Good Condition</t>
  </si>
  <si>
    <t>Mitutoyo Micrometer 0-25mm</t>
  </si>
  <si>
    <t>Mitutoyo Micrometer 25-50mm</t>
  </si>
  <si>
    <t>Mitutoyo 103-139 Micrometer 50-75mm</t>
  </si>
  <si>
    <t>Mitutoyo 103-140 Vernier Gauge Micrometer 75-100mm</t>
  </si>
  <si>
    <t>Mitutoyo 103-141 Vernier Gauge Micrometer 100-125mm</t>
  </si>
  <si>
    <t>Mitutoyo 103-142 Micrometer 125-150mm</t>
  </si>
  <si>
    <t xml:space="preserve">Mitutoyo 167-105 Micrometer Setting standard 125mm </t>
  </si>
  <si>
    <t>Mitutoyo 167-104 Micrometer Setting standard 100mm</t>
  </si>
  <si>
    <t>Mitutoyo 167- 103 Micrometer Setting Standard 75mm</t>
  </si>
  <si>
    <t>Mitutoyo 167-102 Micrometer Setting Standard 50mm</t>
  </si>
  <si>
    <t>Mitutoyo 167-101 Micrometer Setting Standard 25mm</t>
  </si>
  <si>
    <t>Mitutoyo Digital Micrometer 0-1" 0-25mm No293-766-10</t>
  </si>
  <si>
    <t xml:space="preserve">Mitutoyo Depth Micrometer 25mm 0.01mm </t>
  </si>
  <si>
    <t>Good Condition (with box)</t>
  </si>
  <si>
    <t>Job Lot of 17 Mitutoyo Micrometers plus pack of setting rods</t>
  </si>
  <si>
    <t>Mitutoyo 0-25mm 0.01mm Micrometer Ratchet stop 103-137</t>
  </si>
  <si>
    <t>Mitutoyo 25-50mm 0.01mm Micrometer Ratchet stop 103-138</t>
  </si>
  <si>
    <t>Mitutoyo Gauge No. 2052 -10 0.01mm X2</t>
  </si>
  <si>
    <t>Calibration setting Rods for Micrometer X 2 KITS</t>
  </si>
  <si>
    <t>Job Lot of Armacell Armafix Pipe Clamp Hangers</t>
  </si>
  <si>
    <t>PIPE CLAMP: ZP, M8/10, 42-46mm, 25ea/pk</t>
  </si>
  <si>
    <t>ARMACELL ARMAFIX PCX 042/046</t>
  </si>
  <si>
    <t>PIPE CLAMP: ZP, M8/10, 54-58mm, 25ea/pk</t>
  </si>
  <si>
    <t>ARMACELL ARMAFIX PCX 054/058</t>
  </si>
  <si>
    <t>PIPE CLAMP: ZP, M8/10, 63-68mm, 25ea/pk</t>
  </si>
  <si>
    <t>ARMACELL ARMAFIX PCX 063/068</t>
  </si>
  <si>
    <t>PIPE SUPPORT: insulated, 10-12mm, 28ea/pk</t>
  </si>
  <si>
    <t>ARMACELL ARMAFIX FX-4(3)-10/12</t>
  </si>
  <si>
    <t>PIPE SUPPORT: insulated, 15-18mm, 28ea/pk</t>
  </si>
  <si>
    <t>ARMACELL ARMAFIX FX-4(3)-15/18</t>
  </si>
  <si>
    <t>PIPE SUPPORT: insulated, 22-25mm, 28ea/pk</t>
  </si>
  <si>
    <t>ARMACELL ARMAFIX FX-4(3)-22/25</t>
  </si>
  <si>
    <t>PIPE SUPPORT: insulated, 28-30mm, 28ea/pk</t>
  </si>
  <si>
    <t>ARMACELL ARMAFIXFX-4(3)-28/30</t>
  </si>
  <si>
    <t>As new, no packaging</t>
  </si>
  <si>
    <t>Lamps, floodlights, bulkheads</t>
  </si>
  <si>
    <t>Blakley</t>
  </si>
  <si>
    <t>LAMP: LED, frosted, ES, 110V, 9W</t>
  </si>
  <si>
    <t>LUMINIARE: fluorescent, compact, ES, 110V, 18W</t>
  </si>
  <si>
    <t xml:space="preserve">(S020465) BLAKLEY LUMINAIRE: bulkhead, LED, 110v, 6W, clear </t>
  </si>
  <si>
    <t>(JC45204BLK) JCC LUMINAIRE: floodlight, LED, 30W, IP65</t>
  </si>
  <si>
    <t>(i1042B) BRACKENHEATH: floodlight, frameless, ispot, LED, 50W, IP65, black</t>
  </si>
  <si>
    <t>(1217464) CABLE BASKET PART: clip, cover, for 54mm (CF54), 105mm (CF105), and 150mm (CF150) tray, pre-galvanised, 25ea/pk</t>
  </si>
  <si>
    <t>LEGRAND CABLOFIL CM646200</t>
  </si>
  <si>
    <t>(1215835) CABLE TRAY PART: trapeze hanger, galv, 450mm</t>
  </si>
  <si>
    <t>LEGRAND SWIFTS LTH450G</t>
  </si>
  <si>
    <t>(1215836) CABLE TRAY PART: coupler set, extra heavy duty, straight length to straight length, hot dip galvanised</t>
  </si>
  <si>
    <t>LEGRAND SWIFTS XRFCG</t>
  </si>
  <si>
    <t>(1208722) CABLE TRAY PART: coupling set, heavy duty</t>
  </si>
  <si>
    <t>LEGRAND SWIFTS SRFCG</t>
  </si>
  <si>
    <t>(1216399) CABLE TRAY PART: vented cover clip, heavy duty</t>
  </si>
  <si>
    <t>LEGRAND SWIFTS TFCCGSRFV</t>
  </si>
  <si>
    <t>(1217538) TRUNKING PART: hanger, overhead, suit 75x75mm trunking,10ea/pk</t>
  </si>
  <si>
    <t>LEGRAND SALAMANDRE MGR33OH</t>
  </si>
  <si>
    <t>(1212649) CHANNEL PART: connector, cross, 38/40, 25ea/pk</t>
  </si>
  <si>
    <t>MUPRO 118246</t>
  </si>
  <si>
    <t xml:space="preserve">(1216487) FASTENER: stud, threaded rod, M8, 15mm, 100ea/pk </t>
  </si>
  <si>
    <t>HILTI 306092</t>
  </si>
  <si>
    <t>(1210324) CLAMP: earth, 150mm</t>
  </si>
  <si>
    <t>SCHNEIDER 3000956 ECL14</t>
  </si>
  <si>
    <t>(1080847) SWITCH: plate, 1 gang, 2 way, 10A, 1P, alu</t>
  </si>
  <si>
    <t>HONEYWELL MK METALCLAD K3591ALM</t>
  </si>
  <si>
    <t>(1218189) CONNECTION UNIT: fused, unswitched 13A, 1 gang, metalclad</t>
  </si>
  <si>
    <t>HONEYWELL MK METALCLAD K989ALM</t>
  </si>
  <si>
    <t>(1022375) CONNECTION UNIT: fused, switched, white</t>
  </si>
  <si>
    <t>HONEYWELL MK LOGIC PLUS K1040WHI</t>
  </si>
  <si>
    <t>(1036522) SOCKET: power, flush, BS1363, 230V, 2 gang, 13A, white</t>
  </si>
  <si>
    <t>HONEYWELL MK LOGIC PLUS K2746WHI</t>
  </si>
  <si>
    <t>(1025384) CONNECTION UNIT: fused, switched, white</t>
  </si>
  <si>
    <t>HONEYWELL MK LOGIC PLUS K330WHI</t>
  </si>
  <si>
    <t>(1225783) WIRE GUARD: black, 400x200x150mm</t>
  </si>
  <si>
    <t>JEANI GC05</t>
  </si>
  <si>
    <t>(1176511) CABLE PART: socket, RJ45, keystone jack, unscreened, white</t>
  </si>
  <si>
    <t>EXCEL 100-156</t>
  </si>
  <si>
    <t>(1020443) CONDUIT PART: hook plate, 20mm, galv, HPGP</t>
  </si>
  <si>
    <t>DETA DT32620G</t>
  </si>
  <si>
    <t>BETADUCT 208-3962</t>
  </si>
  <si>
    <t>(1218399) CLAMP: earth, double plate, copper, 16-70mm</t>
  </si>
  <si>
    <t>KINGSMILL TEC1670</t>
  </si>
  <si>
    <t>(1076776) BLANK PLATE: 1 gang, white</t>
  </si>
  <si>
    <t>HONEYWELL MK LOGIC PLUS K3827WHI</t>
  </si>
  <si>
    <t>(1213977) CAMERA PART: alu wall mount, 1.5″ NPS thread</t>
  </si>
  <si>
    <t>AXIS T91D61</t>
  </si>
  <si>
    <t>(1187254) SCREW: roofing, hot dip galv, M6x16, with bolt</t>
  </si>
  <si>
    <t>LEGRAND RBG0616</t>
  </si>
  <si>
    <t>(1001021) NUT: hex, BZP, M10</t>
  </si>
  <si>
    <t>DELIGO M10 NUT BZP</t>
  </si>
  <si>
    <t>(1210204) CONDUIT: adaptalok, straight fitting, external, fixed thread, M16, 13mm, black</t>
  </si>
  <si>
    <t>ADAPTAFLEX AL13/M16/A/BL</t>
  </si>
  <si>
    <t>(1225565) SCREW CAP: hinged, white, 6-8ga, 100 ea/pk</t>
  </si>
  <si>
    <t>TIMCO SHCCWHITEP</t>
  </si>
  <si>
    <t>SCREW: coach, m8x50, zinc plated</t>
  </si>
  <si>
    <t>FORGEFIX TS10CS850</t>
  </si>
  <si>
    <t>SCREW: coach, m8x60, zinc plated</t>
  </si>
  <si>
    <t>FORGEFIX TS10CS860</t>
  </si>
  <si>
    <t>(1212639) CHANNEL PART: clamp, bracket, galv, M10, 100ea/pk</t>
  </si>
  <si>
    <t>MUPRO 114450</t>
  </si>
  <si>
    <t>MUPRO 156798</t>
  </si>
  <si>
    <t>UNISTRUT P1074</t>
  </si>
  <si>
    <t>(1220008) WIRE HANGER PART: gripple, clip, straight edge, SWL, 72kg, 1-5mm/39mm, 200ea/pk</t>
  </si>
  <si>
    <t>GRIPPLE GCVF15</t>
  </si>
  <si>
    <t>(1215795) SOCKET: switched, interlocked, 3 pole+N+E, 16A, 6h, IP67, bottom entry</t>
  </si>
  <si>
    <t>SCAME 505.1687</t>
  </si>
  <si>
    <t>(1220142) PLUG: 7 pin, black</t>
  </si>
  <si>
    <t>FLEX CONNECTORS FP7/B</t>
  </si>
  <si>
    <t>(1212905) PLUG: 5 pin, black</t>
  </si>
  <si>
    <t>FLEX CONNECTORS FP5/B</t>
  </si>
  <si>
    <t>PLUG: 3 pin, black</t>
  </si>
  <si>
    <t>FLEX CONNECTORS FP3/B</t>
  </si>
  <si>
    <t>(1225807) CHANNEL PART: rail nut, V2A stainless steel, M6, 25ea/pk</t>
  </si>
  <si>
    <t>MUPRO 148758</t>
  </si>
  <si>
    <t>(1222518) CHANNEL PART: angle fitting, hot dip galv, 45°, 15/box</t>
  </si>
  <si>
    <t>(1212646) CHANNEL PART: bracket, support, lengthwise, galv, 38/24 38/40, 14 only in box</t>
  </si>
  <si>
    <t>(1224197) TRUNKING PART: PVC, panel, slotted, open slot, grey, W50xD75mm, L2m 1 box of 4 and 25x75mm box of 6</t>
  </si>
  <si>
    <t>HONEYWELL MK METALCLAD K2977ALM</t>
  </si>
  <si>
    <t>Job lot of switch parts</t>
  </si>
  <si>
    <t xml:space="preserve">(1210412) SWITCH: 1 gang, 10A, IP66, grey, 95x95x57mm </t>
  </si>
  <si>
    <t>HONEYWELL MK MASTERSEAL K56400GRY</t>
  </si>
  <si>
    <t>(1219927) SWITCH: plate, 1 gang, 2 way, 10A, SP, graphite</t>
  </si>
  <si>
    <t>HONEYWELL MK LOGIC PLUS K4871GRA</t>
  </si>
  <si>
    <t xml:space="preserve">(1077005) SWITCH: plate, 1 gang, 2 way, 10A, SP, white </t>
  </si>
  <si>
    <t>HONEYWELL MK LOGIC PLUS K4871WHI</t>
  </si>
  <si>
    <t>(1209994) SWITCH: plate, flush, 1 gang, 2 way, 20A, SP, white</t>
  </si>
  <si>
    <t>HONEYWELL MK LOGIC PLUS K4871D2WHI</t>
  </si>
  <si>
    <t>(1209995) SWITCH: plate, flush, 2 gang, 2 way, 20A, SP, white</t>
  </si>
  <si>
    <t>HONEYWELL MK LOGIC PLUS K4872D2WHI</t>
  </si>
  <si>
    <t>(1209996) SWITCH: plate, flush, 3 gang, 2 way, 20A, SP, white</t>
  </si>
  <si>
    <t>HONEYWELL MK LOGIC PLUS K4873D2WHI</t>
  </si>
  <si>
    <t xml:space="preserve">(1035259) SWITCH PART: module, 1 way, 10A, sp, edge </t>
  </si>
  <si>
    <t>HONEYWELL MK LOGIC PLUS K4881WHI</t>
  </si>
  <si>
    <t>(1008470) SWITCH PART: support frame, 3 module, 2 gang</t>
  </si>
  <si>
    <t>HONEYWELL MK K3703</t>
  </si>
  <si>
    <t>(1007875) SWITCH PART: front plate, 3 gang</t>
  </si>
  <si>
    <t>HONEYWELL MK METALCLAD K3493ALM</t>
  </si>
  <si>
    <t xml:space="preserve">(1008475) SWITCH PART: front plate, 4 gang, white </t>
  </si>
  <si>
    <t>HONEYWELL MK LOGIC PLUS K3634WHI</t>
  </si>
  <si>
    <t>Isolator Parts and Junction Boxes</t>
  </si>
  <si>
    <t>(1218268) ISOLATOR: enclosed, 3 pole+N, 32A, stainless steel</t>
  </si>
  <si>
    <t>CRAIG &amp; DERRICOTT EDS00323N</t>
  </si>
  <si>
    <t>(1222304) ISOLATOR: fan, flush, 3 pole, without switchlock, alu, 10A</t>
  </si>
  <si>
    <t>HONEYWELL MK METALCLAD K2859ALM</t>
  </si>
  <si>
    <t>(1222367) JUNCTION BOX: 210x155x92mm, IP66, grey</t>
  </si>
  <si>
    <t>HENSEL KF1600G</t>
  </si>
  <si>
    <t>(1181213) JUNCTION BOX: switch enclosure, grey</t>
  </si>
  <si>
    <t>HONEYWELL MK MASTERSEAL K56506GRY</t>
  </si>
  <si>
    <t>Job lot of ironmongery</t>
  </si>
  <si>
    <t>Job Lot of Various Honeywell Electrical Items</t>
  </si>
  <si>
    <t>EA</t>
  </si>
  <si>
    <t>SOCKET: power, surface, outboard rockers, 230V, 2 gang, 13A, alu</t>
  </si>
  <si>
    <t>HONEYWELL MK METALCLAD K2945ALM</t>
  </si>
  <si>
    <t>BLANK PLATE: 1 gang, white</t>
  </si>
  <si>
    <t>BLANK PLATE: 1 gang</t>
  </si>
  <si>
    <t>HONEYWELL MK METALCLAD K3390ALM</t>
  </si>
  <si>
    <t>SOCKET: power, flush, outboard rockers, BS1363, 230V, 2 gang, 13A, graphite</t>
  </si>
  <si>
    <t>HONEYWELL MK LOGIC PLUS K2746GRA</t>
  </si>
  <si>
    <t>SOCKET: power, surface, switched, metal clad, BS1363, 230V, 1 gang, 13A, alu</t>
  </si>
  <si>
    <t>CONNECTION UNIT: fused, switched with flex outlet, 13A, 1 gang, metalclad</t>
  </si>
  <si>
    <t>HONEYWELL MK METALCLAD K932ALM</t>
  </si>
  <si>
    <t>CONNECTION UNIT: fused, unswitched, 13A, 1 gang, white</t>
  </si>
  <si>
    <t>HONEYWELL MK LOGIC PLUS K337WHI</t>
  </si>
  <si>
    <t>SWITCH: plate, flush, 2 gang, 2 way, 20A, SP, white</t>
  </si>
  <si>
    <t>SOCKET PART: face plate, 1 gang, euromodule</t>
  </si>
  <si>
    <t>HONEYWELL MK METALCLAD K182ALM</t>
  </si>
  <si>
    <t>SWITCH PART: front plate, 1 gang</t>
  </si>
  <si>
    <t>HONEYWELL MK METALCLAD K3491ALM</t>
  </si>
  <si>
    <t>SWITCH PART: module, 1 way, 10A, sp, edge</t>
  </si>
  <si>
    <t>PK</t>
  </si>
  <si>
    <t>SEAL: cable</t>
  </si>
  <si>
    <t>HELLERMANN TYTON CABLELOK-B10-10</t>
  </si>
  <si>
    <t>JOINT KIT: cable, resin, max Ø36mm</t>
  </si>
  <si>
    <t>3M SCOTCHCAST LV1-1/4</t>
  </si>
  <si>
    <t>CABLE LADDER PART: stop end, heavy duty (sapphire), galv, 150mm</t>
  </si>
  <si>
    <t>LEGRAND SWIFTS PS150GX</t>
  </si>
  <si>
    <t>100m</t>
  </si>
  <si>
    <t>CABLE: single, LSZH, 6491B, 10mm², 100m, 450/750V, green/yellow</t>
  </si>
  <si>
    <t>BATT CABLES</t>
  </si>
  <si>
    <t>CABLE PART: socket, RJ45, keystone jack, unscreened, white</t>
  </si>
  <si>
    <t>CABLE PART: mounting adaptor, keystone jack, angled, with shutter, 25x50mm, white</t>
  </si>
  <si>
    <t>EXCEL 100-175</t>
  </si>
  <si>
    <t>ea</t>
  </si>
  <si>
    <t>CABLE GLAND: brass, A1/A2, 25mm</t>
  </si>
  <si>
    <t>A2 25</t>
  </si>
  <si>
    <t>CABLE GLAND: brass, A1/A2, unarmoured, 20mm</t>
  </si>
  <si>
    <t>A2 20</t>
  </si>
  <si>
    <t>CABLE GLAND KIT: brass, SWA, CW, 40mm</t>
  </si>
  <si>
    <t>BATT CABLES CW 40</t>
  </si>
  <si>
    <t>Various cable parts</t>
  </si>
  <si>
    <t>(1208725) CABLE TRAY PART: 90° flat bend, medium duty, hot dip galv, 150mm</t>
  </si>
  <si>
    <t>LEGRAND SWIFTS MRFB150G</t>
  </si>
  <si>
    <t>(1208939) CABLE TRAY PART: 90° flat bend, heavy duty, hot dip galv, 150mm</t>
  </si>
  <si>
    <t>LEGRAND SWIFTS SRFB150G</t>
  </si>
  <si>
    <t>(1208723) CABLE TRAY PART: 90° flat bend, heavy duty, hot dip galv, 225mm</t>
  </si>
  <si>
    <t>LEGRAND SWIFTS SRFB225G</t>
  </si>
  <si>
    <t>(1217450) CABLE TRAY PART: inside riser, 90°, heavy duty, galv, 100mm</t>
  </si>
  <si>
    <t>LEGRAND SWIFTS SRFIR100G</t>
  </si>
  <si>
    <t>CABLE TRAY PART: 90° inside riser, heavy duty, hot dip galv, 150mm</t>
  </si>
  <si>
    <t>LEGRAND SWIFTS SRFIR150G</t>
  </si>
  <si>
    <t>CABLE TRAY PART: inside riser, 90°, heavy duty, galv, 225mm</t>
  </si>
  <si>
    <t>LEGRAND SWIFTS SRFIR225G</t>
  </si>
  <si>
    <t>LEGRAND SWIFTS SRFIR225PG</t>
  </si>
  <si>
    <t>(1222284) CABLE TRAY PART: inside riser, 90°, 450mm</t>
  </si>
  <si>
    <t>LEGRAND SWIFTS SRFIR450PG</t>
  </si>
  <si>
    <t>(1207907) CABLE TRAY PART: outside riser, heavy duty, hot dip galv, 100mm</t>
  </si>
  <si>
    <t>LEGRAND SWIFTS SRFOR100G</t>
  </si>
  <si>
    <t>(1217574) CABLE TRAY PART: 90° outside riser, heavy duty, hot dip galv, 150mm</t>
  </si>
  <si>
    <t>LEGRAND SWIFTS SRFOR150G</t>
  </si>
  <si>
    <t>(1223605) CABLE TRAY PART: 90° outside riser, heavy duty, hot dip galv, 225mm</t>
  </si>
  <si>
    <t>LEGRAND SWIFTS SRFOR225G</t>
  </si>
  <si>
    <t>(1217466) CABLE TRAY PART: outside riser, xheavy duty, 300mm</t>
  </si>
  <si>
    <t>LEGRAND SWIFTS SRFOR300G</t>
  </si>
  <si>
    <t>(1208940) CABLE TRAY PART: equal tee, heavy duty, hot dip galv, 150mm</t>
  </si>
  <si>
    <t>LEGRAND SWIFTS SRFT150G</t>
  </si>
  <si>
    <t>(1207902) CABLE TRAY PART: unequal tee, heavy duty, galv, 225mm, 100mm</t>
  </si>
  <si>
    <t>LEGRAND SWIFTS SRFUT225100G</t>
  </si>
  <si>
    <t>(1217572) CABLE TRAY PART: crosspiece, 4 way, galv,150mm</t>
  </si>
  <si>
    <t>LEGRAND SWIFTS SRFX150G</t>
  </si>
  <si>
    <t>Pipe rings and clamps</t>
  </si>
  <si>
    <t>ABB E-klips: 3050 x PCS-3236 pipe ring black iron (25 in a box), M10 x32mm</t>
  </si>
  <si>
    <t>34 x earthing clamp: EC308 for combi junction box</t>
  </si>
  <si>
    <t>SEALED BOX</t>
  </si>
  <si>
    <t xml:space="preserve">Senco Duraspin DS200 14V boxed with battery and charger </t>
  </si>
  <si>
    <t>COUPLING: stainless steel 316, 54mm</t>
  </si>
  <si>
    <t>Sanha Nirosan Industry 61827054</t>
  </si>
  <si>
    <t>All units sealed in original packaging.</t>
  </si>
  <si>
    <t>TEE: industry tee, stainless steel 316, 54mm</t>
  </si>
  <si>
    <t>Sanha Nirosan Industry</t>
  </si>
  <si>
    <t xml:space="preserve">Loose not in original packaging </t>
  </si>
  <si>
    <t>ELBOW :stainless steel 316, 54mm</t>
  </si>
  <si>
    <t>10 are sealed in original packaging, 2 are in a ripped bag.</t>
  </si>
  <si>
    <t xml:space="preserve"> TEE: stainless steel 316, 54x28x54mm</t>
  </si>
  <si>
    <t>22 are sealed in their original packaging, 2 are in any open bag.</t>
  </si>
  <si>
    <t>REDUCER: stainless steel 316, 54x28mm</t>
  </si>
  <si>
    <t>6 are sealed in their original packaging, 2 are loose</t>
  </si>
  <si>
    <t xml:space="preserve"> ADAPTOR: stainless steel 316, 54x2", male</t>
  </si>
  <si>
    <t>All in open bags</t>
  </si>
  <si>
    <t>ADAPTOR: stainless steel 316, 54x2", female</t>
  </si>
  <si>
    <t>All sealed in their original packaging.</t>
  </si>
  <si>
    <t>COUPLING: stainless steel 316, 76mm</t>
  </si>
  <si>
    <t>All sealed in original packaging.</t>
  </si>
  <si>
    <t>TEE: stainless steel, 316, 76.1x54x76.1mm</t>
  </si>
  <si>
    <t>Sealed in original packaging.</t>
  </si>
  <si>
    <t xml:space="preserve"> Job Lot of Oventrop Items</t>
  </si>
  <si>
    <t>VALVE: ball, bronze, potable water,  DN 20</t>
  </si>
  <si>
    <t>OVENTROP OPTIBAL TW</t>
  </si>
  <si>
    <t>VALVE: ball, bronze, potable water, DN 25</t>
  </si>
  <si>
    <t>VALVE: ball, bronze, potable water, DN 32</t>
  </si>
  <si>
    <t>VALVE: ball, bronze, potable water, DN 15</t>
  </si>
  <si>
    <t>VALVE: ball, drain &amp; fill, potable water, nickel plated, DN15</t>
  </si>
  <si>
    <t>OVENTROP OPTIFLEX 1033152</t>
  </si>
  <si>
    <t>VALVE: gas, ball, lever, screwed, DN50, 2"</t>
  </si>
  <si>
    <t>OVENTROP 3016416</t>
  </si>
  <si>
    <t>VALVE: ball, gas service, lever, brass, DN20, PN16, chrome</t>
  </si>
  <si>
    <t>OVENTROP 3016406</t>
  </si>
  <si>
    <t>VALVE: regulating &amp; commissioning, double, female, MF, DN15</t>
  </si>
  <si>
    <t>OVENTROP HYDROCONTROL MTR 1060434</t>
  </si>
  <si>
    <t>ACTUATOR: electromotive, M ST L, 24V, 0-10V, with characteristic lines for Cocon QTZ, PN 25</t>
  </si>
  <si>
    <t>OVENTROP AKTOR 1012725</t>
  </si>
  <si>
    <t>VALVE: differential pressure regulator, female ends, hydromat DTR, 50-300 Mbar range, DN25</t>
  </si>
  <si>
    <t>OVENTROP 1064508</t>
  </si>
  <si>
    <t>2 x Armitage Shanks Sink Model: 1027 882 112</t>
  </si>
  <si>
    <t>JOB LOT</t>
  </si>
  <si>
    <t xml:space="preserve">G9E1170N30CSBD SALTO GEO GXE1 LOCK CYLINDER: Euro, electric, half cylinder, 70 x 30mm, black reader, satin chrome   </t>
  </si>
  <si>
    <t xml:space="preserve">HINGE: Tee, galv, black 450mm </t>
  </si>
  <si>
    <t xml:space="preserve">FIXING: parallel panels, type 1, with button for countersunk wood screw, 100ea/pk  </t>
  </si>
  <si>
    <t>1732154 DOOR PART: threshold, laminate, oak studioline sanded, HDF profile 3 in 1, 1000 x 48 x 6mm</t>
  </si>
  <si>
    <t xml:space="preserve">VENESTA 0302527 DISPENSER: jumbo toilet roll, stainless steel  </t>
  </si>
  <si>
    <t xml:space="preserve">GEZE TS 3000 B CLOSER: slide arm, standard  </t>
  </si>
  <si>
    <t xml:space="preserve"> TOWEL RAIL: chrome plated, 380mm  </t>
  </si>
  <si>
    <t>VARIOUS MECHANICAL SANHA NIRSOSAN INDUSTRY : stainless steel fittings</t>
  </si>
  <si>
    <t xml:space="preserve">1140348 1 x ISOLATOR: 3 pole, 20A, SS, T203/GBA409- Kraus &amp; Naimer.  Stainless Steel. </t>
  </si>
  <si>
    <t xml:space="preserve">1221657 1 x ISOLATOR: 4 pole, 40A, T204/GBA310 8KL1V  Kraus &amp; Naimer KG41.  </t>
  </si>
  <si>
    <t>New, Boxed and Still Sealed.</t>
  </si>
  <si>
    <t xml:space="preserve">(DE1S.04.80AC)  HYLEC ISOLATOR:  switch, 4 pole, IP67 </t>
  </si>
  <si>
    <t>Boxed new unsealed</t>
  </si>
  <si>
    <t xml:space="preserve">(LB634P)  EUROPA  ISOLATOR: switch, disconnect, 4 pole, 25mm knock outs, IP65 </t>
  </si>
  <si>
    <t>Boxed sealed</t>
  </si>
  <si>
    <t>New, in Original Boxes and in Original Delivery Box.</t>
  </si>
  <si>
    <t>(400-210W) FIRE ALARM: mains isolator, DP, keyswitch, 20A</t>
  </si>
  <si>
    <t>Ideal Standard B9444 shower part, wall arm x 5</t>
  </si>
  <si>
    <t>Cable Tray Parts - Various</t>
  </si>
  <si>
    <t>Various Schluter Trims</t>
  </si>
  <si>
    <t>TRIM: tile, anodised alu, 11mmx2.5m   Schluter Quadec AE 110</t>
  </si>
  <si>
    <t>TRIM: tile, stainless steel, 12.5 x 2.5mm  Schluter Schiene E – E125</t>
  </si>
  <si>
    <t>TRIM: Tile Schluter DECO SG AE  Schluter Schiene DECO SG AE SG110 AE12</t>
  </si>
  <si>
    <t xml:space="preserve"> JOB LOT OF VARIOUS MECHANICAL SANHA THERM SERIES 24000: fittings</t>
  </si>
  <si>
    <t>slightly discoloured</t>
  </si>
  <si>
    <t xml:space="preserve">new in package </t>
  </si>
  <si>
    <t xml:space="preserve">new  no package </t>
  </si>
  <si>
    <t xml:space="preserve">new  in package </t>
  </si>
  <si>
    <t xml:space="preserve">new no package </t>
  </si>
  <si>
    <t>LEGRAND</t>
  </si>
  <si>
    <t>RCBO: type B, 1 pole, 32A, 30mA, 10kA SIEMENS 5SU9 304-1KK32</t>
  </si>
  <si>
    <t>7x Stanley Chalk Refill Red 1.1kg</t>
  </si>
  <si>
    <t>2x 3M Photo Mount Spray</t>
  </si>
  <si>
    <t>Box Stanley Blades, razor edge with 5 blades (1170599)</t>
  </si>
  <si>
    <t>7x Scholl AT2661 Appliance Inclined Seat Valve 1/2" (1126303)</t>
  </si>
  <si>
    <t>Cimm RP250 12L Expansion Vessel (400233)</t>
  </si>
  <si>
    <t>Box 100 Metal Mate M10xM35 Hexagon Set Screws</t>
  </si>
  <si>
    <t>Box 50 Metal Mate M12x50 Hexagon Set Screws</t>
  </si>
  <si>
    <t>Fischer Box 100 6mm M6 Hexagon Screws</t>
  </si>
  <si>
    <t>5x Blakes PDQ Clip Steel BIP</t>
  </si>
  <si>
    <t xml:space="preserve">Job Lot of Back Box Parts </t>
  </si>
  <si>
    <t>Job Lot of Tiling Equipment</t>
  </si>
  <si>
    <t xml:space="preserve">8 x SPACER: tile, levelling system clip, 12-20mm height (1.5mm joint thickness), 200/pk x  8 </t>
  </si>
  <si>
    <t xml:space="preserve">1000 x SPACER: tile, levelling system clip, 3-12mm (1.5mm Joint Thickness  </t>
  </si>
  <si>
    <t xml:space="preserve">1 pack of 500 x WEDGE: tile, levelling </t>
  </si>
  <si>
    <t xml:space="preserve">2 x PLIERS: tile, floor levelling </t>
  </si>
  <si>
    <t>12 packs of SPACER: tile, floor, 3mm</t>
  </si>
  <si>
    <t>Job lot of 3 Dupont AirGuard Reflective Vapour Barrier 1.5mx50m</t>
  </si>
  <si>
    <t xml:space="preserve">58 x OVENTROP 1088304 Auto Shut Off Vents </t>
  </si>
  <si>
    <t>13 x ARMACELL ARMACOMFORT AB AO-11199/E-AB INSULATION: acoustic, sheet  W1000xL2000x12mm, black</t>
  </si>
  <si>
    <t>MICROCEMENT PART: sealer C, 5L tub</t>
  </si>
  <si>
    <t>ALDASA MICROCEMENT PART: pigment Various pigments in various sizes: dark brown 809gr PARTLY USED; titanium 227gr used</t>
  </si>
  <si>
    <t>RIVEDIL OXYDA POWDER 20KG</t>
  </si>
  <si>
    <t>FUSE: 2a, 5ea/pk LAWSON FUSES LST2, bag of 10</t>
  </si>
  <si>
    <t xml:space="preserve">Lot of 8 x iGuzzini X416 Aluminium Flange Brackets grey IGUZZINI SL3.X416.015.0 </t>
  </si>
  <si>
    <t>Knauf windliner tape 60mm x 25m x 2</t>
  </si>
  <si>
    <t>Soge 100 lubricant x 4</t>
  </si>
  <si>
    <t>Box of flat french chalk max 144 pieces</t>
  </si>
  <si>
    <t>Sikla Siconnect 191216 SKS TOP-2C 27-32/40 - Box</t>
  </si>
  <si>
    <t>Drill brush x 4 black ultra bristle flat bush 4 inch</t>
  </si>
  <si>
    <t>Drill brush x 4 (1 used) green medium bristle flat threaded bush 5 inch</t>
  </si>
  <si>
    <t>Silverline steel wire broom head 6 row</t>
  </si>
  <si>
    <t>Brake Caliper Press x 2 - used</t>
  </si>
  <si>
    <t>Graco paint sprayer tip extension 75cm</t>
  </si>
  <si>
    <t>Lazy tong riveter 2.4-6.4 x 2 - used</t>
  </si>
  <si>
    <t>K1 hole punch in box - used</t>
  </si>
  <si>
    <t>HD Scaffolding spanner x 9 plus 3 hexagonal spanners - used</t>
  </si>
  <si>
    <t>Welders 2-prong clamp - used</t>
  </si>
  <si>
    <t>Maleo HC1 hole cutters 6cm x2 - 1 altered in metal workshop, welded in parts - used</t>
  </si>
  <si>
    <t>EN ISO 2503 Acetylene Regulator - used</t>
  </si>
  <si>
    <t>EN ISO 2503 Oxygen regulator for welding equipment - used</t>
  </si>
  <si>
    <t>RS750 nitrogen regulator - used</t>
  </si>
  <si>
    <t>Monodex sheet metal cutter - Used</t>
  </si>
  <si>
    <t>Eclipse 77 hole cutter - used</t>
  </si>
  <si>
    <t>Record power professional engraver - old in box, not sure if all parts there</t>
  </si>
  <si>
    <t>Drill stands x 2</t>
  </si>
  <si>
    <t>Nexus cutting torch x 2</t>
  </si>
  <si>
    <t>Sealey SA314 air riveter gun x 3</t>
  </si>
  <si>
    <t>Sealey pistol type air shears SA56</t>
  </si>
  <si>
    <t>Draper air blow gun 42983 - long</t>
  </si>
  <si>
    <t>Ingersoll Rand air drill 7804XP x 3</t>
  </si>
  <si>
    <t>Draper heavy duty nylon recoil air hose</t>
  </si>
  <si>
    <t>Graco airless spray gun tip guard x 25 -used</t>
  </si>
  <si>
    <t>Graco fine finish reversible tips for airless paint spray: FFLP414, FFT310, 286311 RAC5, PAA517 x2, FFA312 x2</t>
  </si>
  <si>
    <t>Caution Gas Mains Below' Tape x 2</t>
  </si>
  <si>
    <t>Various 'Fire exit' card/plastic signs</t>
  </si>
  <si>
    <t>Warning Risk of Falling - box of card signs</t>
  </si>
  <si>
    <t>Magnetic 'compressed gas' and 'flammable gas' signs</t>
  </si>
  <si>
    <t>Solo speed vice x 2</t>
  </si>
  <si>
    <t>Nail spiked aeration shoe soles x 10 - no straps</t>
  </si>
  <si>
    <t>Combination tools for polypropylene strapping, heavy duty x 2</t>
  </si>
  <si>
    <t>Hole punch welded on to vice</t>
  </si>
  <si>
    <t>Extra strong clamps x 2</t>
  </si>
  <si>
    <t>YBICO strapping and banding tool</t>
  </si>
  <si>
    <t>Clamp x 1 and two parts of clamp</t>
  </si>
  <si>
    <t>Diamond holesaw 120 x 470mm</t>
  </si>
  <si>
    <t>DeWalt DT6940-QZ 400mm pointed chisel hex</t>
  </si>
  <si>
    <t>DeWalt DT8088-QZ hex flat chisel 400mm</t>
  </si>
  <si>
    <t>DeWalt DT8087 QZ pointed chisel hex 600mm x 2</t>
  </si>
  <si>
    <t>Bosch SDS plus bit 16mm 2 608 586 994 x 1</t>
  </si>
  <si>
    <t>Hilti Diamond core bit 50x500mm</t>
  </si>
  <si>
    <t>Hilti TR-Y-BK 82/290 drill bit</t>
  </si>
  <si>
    <t>Erbauer diamond core drill bits 117mm, 38mm and 200mm extension bar in box - incomplete set</t>
  </si>
  <si>
    <t>(1000917) Schneider Electric MCB, Type D, 3 pole, 16A, 10kA QO316ED10 (D16) x 2</t>
  </si>
  <si>
    <t>(1008039) Schneider Electric MCB, Type C, 63A, 3 pole (C63) QO363EL10 x 4</t>
  </si>
  <si>
    <t>(1006853) Schneider Electric MCB, Type C, 3 pole, 32A, 10kA, KQ10C332 x 4</t>
  </si>
  <si>
    <t>Schneider Electric MCB, Type D, 3 pole, 16A, 10kA, KQ10D316 x 3</t>
  </si>
  <si>
    <t>(1000518) Crimp, cable end +ID flag, grey - Klauke 3738 2.5mm, 8mm long 100 pcs/bag x 18 bags</t>
  </si>
  <si>
    <t>(1000916) Schneider Electric MCB, Type D, 3 pole, 06A, 10kA QO306ED10 x 4</t>
  </si>
  <si>
    <t>(1025289) Schneider Electric MCB, Type D, 3 pole, 10A, 10kA, KQ10D310 x3</t>
  </si>
  <si>
    <t>(1053609) Schneider Electric MCB, Type C, 3 pole, 10A, 10kA QO310EC10 x 4</t>
  </si>
  <si>
    <t>(1014327) Terminal part, housing, 0.1' pitch, 10W 3 bags x 50 and 1 x 37</t>
  </si>
  <si>
    <t>(1014326) Terminal part, housing, 0.1" pitch, 4W 10/pk x 13</t>
  </si>
  <si>
    <t>(1006842) Schneider Electric MCB, Type C, 3 pole, 10A, 10kA, KQ10C310 x 4</t>
  </si>
  <si>
    <t>(1006841) Schneider Electric MCB, Type C, 3 pole, 06A, KQ10C306</t>
  </si>
  <si>
    <t>(1006846) Schneider Electric MCB, Type C, 3 pole, 20A, KQ10C320</t>
  </si>
  <si>
    <t xml:space="preserve">(1000909) Schneider Electric MCB, Type C, 1 pole, 06A, 10kA, QO106EC10 </t>
  </si>
  <si>
    <t>(1008034) Schneider Electric MCB, Type C, 1 pole, 10A, 10kA QO110EC10 x 4</t>
  </si>
  <si>
    <t>(1008035) Schneider Electric MCB, Type C, 1 pole, 16A QO116EC10 x6</t>
  </si>
  <si>
    <t>(1019489) Schneider Electric MCB, Type C, 3 pole, 16A, 10kA, QO316VSC10 x 1</t>
  </si>
  <si>
    <t>(1006596) Schneider Electric MCB, Type C, 3 pole, 32A QO332VSC10 x 1</t>
  </si>
  <si>
    <t>(1008038) Schneider Electric MCB, Type C, 3 pole, 32A QO332EC10 x 4</t>
  </si>
  <si>
    <t>(1015052) Schneider Electric RCBO/RCD 1 pole, 16A, 30mA, Type C KQE116C03 x 4</t>
  </si>
  <si>
    <t>(1168211) Scneider Electric RCBO/RCD 1 pole, 32A KQE132C03 x 1</t>
  </si>
  <si>
    <t>RCBO/RCD Legrand B6 DX3 30mA (6064 16) x 1 - no box</t>
  </si>
  <si>
    <t>(1023548) Telemecanique 036443 LUCB12FU advanced control unit x 2 - boxed</t>
  </si>
  <si>
    <t>(1191158) Cable gland part, shroud, black x 81</t>
  </si>
  <si>
    <t>(1186458) Power lead, UK plug, IEC, 240V, 10A, 2.5m, black Pro-Elec x 16</t>
  </si>
  <si>
    <t>(1026184) Optex LX-802N, outdoor, passive infrared detector, long range 24m PIR x1</t>
  </si>
  <si>
    <t>(1000894) Tridonic Ombis 70 luminaire part: ballast, SON, 230V, 70W x 4</t>
  </si>
  <si>
    <t>(1010540) MK 2A 1 gang, flush, round, pin socket K770WHI x 11</t>
  </si>
  <si>
    <t>(1046372) MK switch, flush, 20A DP, B/flex K5403WHI x 8 loose, x 12 packaged</t>
  </si>
  <si>
    <t>(1000429) Adaptaflex AL21/M20/A/BL conduit part, adaptor, flexible, straight, 21mm x 10/bag x 10</t>
  </si>
  <si>
    <t>(1136989) MK 50ohm BNC euro data module 25x50mm K580WHI x 2</t>
  </si>
  <si>
    <t>(1188634) MK 2gang euro front plate 100x50mm K184ALM x 5</t>
  </si>
  <si>
    <t>(1017728) MK 1 gang surface metal front plate K3491 ALM x 4</t>
  </si>
  <si>
    <t>(1007874) MK 2 gang surface metal front plate K3492ALM x 4 (one no packaging)</t>
  </si>
  <si>
    <t>(1188633) MK 1 gang euro data front plate 50x50mm K182ALM x 7</t>
  </si>
  <si>
    <t>(1019113) MK socket, power, surface BS4343 230V, 16A, 2P+E K9610BLU x 1</t>
  </si>
  <si>
    <t>LAP shaver socket, 115V/230V dual voltage 63953-001 x2</t>
  </si>
  <si>
    <t>LAP 3-pole fan isolating switch black, nickel insert, low profile 32243-001 x 1</t>
  </si>
  <si>
    <t>LAP 1 gang 2-way 10AX switch SKV68137 brushed chrome, white inset x1</t>
  </si>
  <si>
    <t>2 gang 2-way switch, black, chrome inset x1.</t>
  </si>
  <si>
    <t>Schneider Electric surface pattress 1 gang 25mm x2</t>
  </si>
  <si>
    <t>LAP surface pattress 1 gang 25mm x 2</t>
  </si>
  <si>
    <t>Greenbrook Photocell Kit PEC1000</t>
  </si>
  <si>
    <t>(1001076) Eterna Nema Socket Electronic Photocell</t>
  </si>
  <si>
    <t>Saxby Emergency light kit 75486 - no package plus another emergency light kit no labels</t>
  </si>
  <si>
    <t>Small black PVC square junction box</t>
  </si>
  <si>
    <t>(1022033) Traco Power LCL 060-112</t>
  </si>
  <si>
    <t>(1164481) Pumphouse PHF motors multi-fit refrigeration fan motor 34W FM-34W x 4</t>
  </si>
  <si>
    <t>(1001462) Fulleon AC/W/3/BB sounder fire, compact, flush mount, white x 6</t>
  </si>
  <si>
    <t>(1150347) Legrand Salamandre MGR44FA trunking part, coupling, 100x100mm galvanised x 18</t>
  </si>
  <si>
    <t>(1000274) Cable: single, 6491X7, 2.5mm², BASEC, green/yellow 100m x 3 plus one used reel</t>
  </si>
  <si>
    <t>(1027010) CABLE: single, 6491X7, 4mm², BASEC, blue 100m x 3</t>
  </si>
  <si>
    <t>(1027007) CABLE: single, H07VR, 6491X, 1.5mm², BASEC, brown 100m x 5</t>
  </si>
  <si>
    <t>(1027692) CABLE: single, 6491X7, 2.5mm², BASEC, blue 100m x 3 plus one partly used reel</t>
  </si>
  <si>
    <t>MIRKA ABRANET P120 225MM 7pcs (incomplete) +1PCS of P40</t>
  </si>
  <si>
    <t>INSULATION: pipe, foil faced, Wall20xID21mmx1m</t>
  </si>
  <si>
    <t>INSULATION: pipe, phenolic, Wall25xID210mmx1m</t>
  </si>
  <si>
    <t>INSULATION: pipe, phenolic, Wall25xID89mmx1m</t>
  </si>
  <si>
    <t>118 x Boxes of 10 L Brackets Hot Dip Galv, 4 hole, 104x89mm - Unistrut</t>
  </si>
  <si>
    <t xml:space="preserve">VALVE: check, swing WAFER P16 DN150 EPDM Seal Steel OVENTROP </t>
  </si>
  <si>
    <t>CSS M6 Short Spring Box of 100 x 6</t>
  </si>
  <si>
    <t>CSS M10 Short Spring Box of 100 x 14</t>
  </si>
  <si>
    <t>21 rolls acoustic joining tape strip, 75mm x33m</t>
  </si>
  <si>
    <t xml:space="preserve">2 x ALGO 1126B Strobe Light Blue </t>
  </si>
  <si>
    <t>1069177 OVENTROP OV-DMC-2 TEST INSTRUMENT</t>
  </si>
  <si>
    <t>TAPE: marker, pipe, (compressed air), BS1710:2014, W275mmx33m PIPEMARK PIPEM32</t>
  </si>
  <si>
    <t>Sanha Therm Series 24000 Carbon Steel Fittings 100 x ADAPTOR: carbon steel, zinc plated, 28mmx¾", male SANHA - THERM SERIES 24000 -124243G2834 - £1.40 = £140.00 New in sealed package 9 x ADAPTOR: carbon steel, zinc plated, 28mmx¾", male SANHA - THERM SERIES 24000 - £1.40 = £12.60 New in open package</t>
  </si>
  <si>
    <t>Job lot of Electrical Items</t>
  </si>
  <si>
    <t>MK 2 GANG 38mm BOX 8 x 20mm KNOCKOUTS K8892ALM</t>
  </si>
  <si>
    <t>(1218221) Conduit Part; Coupling, polycarbonate, 20mm, black</t>
  </si>
  <si>
    <t>(1000367) Conduit part, adaptor, PVC, 25mm, female, black</t>
  </si>
  <si>
    <t>(1000365) Conduit part, adaptor, PVC, 20mm, female, black</t>
  </si>
  <si>
    <t>(1000375) Conduit box part, lid, PVC, 65mm, white</t>
  </si>
  <si>
    <t>(1218230) Conduit part, clip, round-U, 25mm, white</t>
  </si>
  <si>
    <t>(1217553) Conduit part, clip, round-U, 20mm, black</t>
  </si>
  <si>
    <t>(1217556) Conduit part, adaptor, PVC, 25mm, male, black</t>
  </si>
  <si>
    <t>(1212843) Conduit part, coupling, PVC, heavy gauge, 32mm, white</t>
  </si>
  <si>
    <t>(1217554) Conduit part, clip, round-U, 25mm, black</t>
  </si>
  <si>
    <t>(1218197) Conduit box part, lid, flush, black</t>
  </si>
  <si>
    <t>(1217555) Conduit part, adaptor, PVC, 20mm, male, black</t>
  </si>
  <si>
    <t>(1000444) Conduit part, coupling, PVC, reducing, 25-20mm, black</t>
  </si>
  <si>
    <t>(1223209) Conduit box part, lid, galv, 32mm, 4 holes, 25/ea/pk</t>
  </si>
  <si>
    <t>(1000416) Conduit part, coupling, PVC, 25mm, black</t>
  </si>
  <si>
    <t>(1081214) Conduit part, coupling, PVC, 20mm, white</t>
  </si>
  <si>
    <t>Job lot of Marshall Tufflex Conduit Parts</t>
  </si>
  <si>
    <t>Job lot of SIKLA pipe clamp: hanger, chilled/heating water, 324-327mm &amp; 168-172mm x 7 clamps</t>
  </si>
  <si>
    <t>9 x SIEMENS ASC36 SWITCH: auxiliary, 2 pole, changeover (all new, 1 box opened)</t>
  </si>
  <si>
    <t>BUSH: PVC-U, reducing, 3"-2", grey</t>
  </si>
  <si>
    <t>GASKET: stub flange, EDPM, 40mm</t>
  </si>
  <si>
    <t>GASKET: stub flange, EDPM, 75mm</t>
  </si>
  <si>
    <t>ELBOW: PVC-U, 90°, 90mm, grey</t>
  </si>
  <si>
    <t>SOCKET: PVC, 75mm, grey</t>
  </si>
  <si>
    <t>MK ALM BACK BOX</t>
  </si>
  <si>
    <t>Appleby 2 gang extensions 16mm SB678</t>
  </si>
  <si>
    <t>Appleby SB677 Extension box 1 gang 16mm</t>
  </si>
  <si>
    <t>Rexton 1 gang 25mm metal back box</t>
  </si>
  <si>
    <r>
      <t>Le Grand Salamandre MGR22CL 50 x 50 extension, 45</t>
    </r>
    <r>
      <rPr>
        <sz val="11"/>
        <rFont val="Calibri"/>
        <family val="2"/>
      </rPr>
      <t>°</t>
    </r>
    <r>
      <rPr>
        <sz val="11"/>
        <rFont val="Calibri"/>
        <family val="2"/>
        <scheme val="minor"/>
      </rPr>
      <t xml:space="preserve"> bend </t>
    </r>
  </si>
  <si>
    <t>Le Grand Swifts PLR600450G 600-400mm left hand red</t>
  </si>
  <si>
    <t>MK Logic Plus 10A 1 Gang 2 Way Light Switch Graphite K4871GRA</t>
  </si>
  <si>
    <t>MK Socket 2P+E Angled 16A K9201BLU</t>
  </si>
  <si>
    <t>MK 2 Gang Frame Mounting Frame K3703</t>
  </si>
  <si>
    <t>MK Grid Plus 3 Gang Grid Front Plate Metalclad K3493ALM</t>
  </si>
  <si>
    <t>MK Metalclad Plus Stove Enamel Aluminium 1 Module Frontplate K3491ALM</t>
  </si>
  <si>
    <t>MK Electric Grid Plus Gang Mounting Frame K3701</t>
  </si>
  <si>
    <t>MK Electric Grid Plus Gang Mounting Frame K3702</t>
  </si>
  <si>
    <t>MK Grid Plus White 1 Way 1 Module Single Pole Modular Switch 10A K4881WHI</t>
  </si>
  <si>
    <t>MK Grid Plus White 1 Module Blank Insert K4880WHI</t>
  </si>
  <si>
    <t>MK Grid Plus White 2 Way 1 Module Single Pole Modular Push Switch 10A K4885WHI</t>
  </si>
  <si>
    <t>MK Metalclad Grid Plus 2 Gang Surface Aluminium Finish Plate K3492ALM</t>
  </si>
  <si>
    <t>MK 1 Gang Flush Moulded Grid Plus Cover Plate Graphite Part M Compliant K3631GRA</t>
  </si>
  <si>
    <t>MK Logic Plus White Moulded Unswitched Connection Unit With Flex Outlet In Base 13AK337WHI</t>
  </si>
  <si>
    <t>MK 10 A Surface Mount Rocker Light Switch K3591 ALM K3591 ALM</t>
  </si>
  <si>
    <t>MK 1 Gang Plug Socket, 13A, Type G K848ALM</t>
  </si>
  <si>
    <t xml:space="preserve">MK Metalclad Plus Double Pole Switched Connection Unit With Neon &amp; Surface Mounting Box 13A K962ALM </t>
  </si>
  <si>
    <t>MK Metal Clad Back Box, 1 Gangs, 20 x 5mm K899ALM</t>
  </si>
  <si>
    <t xml:space="preserve">MK Grid Plus 10A Single Pole 2 Way Grid Switch K4882WHI </t>
  </si>
  <si>
    <t xml:space="preserve">MK 1 Gang Surface Metal Box With Knockouts K8901ALM </t>
  </si>
  <si>
    <t xml:space="preserve">MK Grid Plus 1 Gang Surface Metal Back Box with Knockouts K8891ALM </t>
  </si>
  <si>
    <t>MK 2 Gang 30mm Deep Surface Plastic Mounting Box K2142WHI</t>
  </si>
  <si>
    <t>MK Plug 3P+E 16A K9007RED</t>
  </si>
  <si>
    <t>MK Pin &amp; Sleeve Connector, 16 A, 250 V, Cable Mount, Plug, 2P+E, Blue K9001BLU</t>
  </si>
  <si>
    <t>MK Plug 3P+E 32A K9037RED</t>
  </si>
  <si>
    <t>MK Socket 2G Dual Earth 13A K2746GRA</t>
  </si>
  <si>
    <t>CONNECTOR: brass, straight, 6.35 MS 0.7</t>
  </si>
  <si>
    <t>L14003828 with 3 x 16 VH MS10 L12001990</t>
  </si>
  <si>
    <t>INSERT: 7.8" 22mm LOKRING</t>
  </si>
  <si>
    <t>INSERT: 19mm NK LOKRING</t>
  </si>
  <si>
    <t>INSERT: 12.7mm NK  LOKRING</t>
  </si>
  <si>
    <t>CONNECTORS: Mason Super Flex MFNC Expansion Joints EFNC-EPDM 2" 50mm</t>
  </si>
  <si>
    <t>VALVE: lockshield, straight, DN15 DANFOSS - with green valve</t>
  </si>
  <si>
    <t>Clamp, 42-47mm</t>
  </si>
  <si>
    <t>Clamp, 17-22mm</t>
  </si>
  <si>
    <t>Clamp, 33-38mm</t>
  </si>
  <si>
    <t>Clamp, 27-32mm</t>
  </si>
  <si>
    <t>Nuts, Bolts &amp; Washers</t>
  </si>
  <si>
    <t xml:space="preserve">Washer, M20 </t>
  </si>
  <si>
    <t xml:space="preserve">Nut, M20 </t>
  </si>
  <si>
    <t xml:space="preserve">Nut, M25 </t>
  </si>
  <si>
    <t xml:space="preserve">Washer, M25 </t>
  </si>
  <si>
    <t>Bolt, M14 x 30mm</t>
  </si>
  <si>
    <t>Bolt, M20 x 40mm</t>
  </si>
  <si>
    <t>Bolt, M20 x 50mm</t>
  </si>
  <si>
    <t>Bolt, M20 x 80mm</t>
  </si>
  <si>
    <t>Bolt, M20 x 90mm</t>
  </si>
  <si>
    <t>Bolt, M20 x 100mm</t>
  </si>
  <si>
    <t>Bolt, M20 x 110mm</t>
  </si>
  <si>
    <t>Bolt, M20 x 260mm</t>
  </si>
  <si>
    <t>Bolt, M20 x 60mm plus nuts and washers</t>
  </si>
  <si>
    <t>(1195692) SEALANT: Gyproc, drywall, 600ml</t>
  </si>
  <si>
    <t>LOCK SET: Glutz 4641, anti friction mortice latch, LH</t>
  </si>
  <si>
    <t>LOCK SET: Glutz 4641, anti friction mortice latch, RH</t>
  </si>
  <si>
    <t>Flex 7 socket part, mounting plate, 20mm hole, white</t>
  </si>
  <si>
    <t>Schneider Electric 2 gang, floor box, 87mm Mounting Plate - Mita INS55301</t>
  </si>
  <si>
    <t>Flex 7 fts 04/r single trunking mount, 4 pole + loop red single BESA socket</t>
  </si>
  <si>
    <t xml:space="preserve">Appleby back box part, 2 gang extension box 25mm </t>
  </si>
  <si>
    <t>Appleby back box part, 1 gang extension box 25mm</t>
  </si>
  <si>
    <t>33 x shower screen part, ceiling and wall support, chrome 400mm, suitable for use with 8-10mm glass panels</t>
  </si>
  <si>
    <t>Systemair VCD 400 diameter motorised dampers TUNE-R-400-3-NF2A SYS</t>
  </si>
  <si>
    <t>Lindab CC/PVC 22878 DUCT: HVAC, flexible, connector, CC/PVC , 45x60x45mm, 25m</t>
  </si>
  <si>
    <t>DISC: diamond, P3-B, 3 star material blade, 12", 300mm</t>
  </si>
  <si>
    <t>PREMIER DP15015</t>
  </si>
  <si>
    <t>SANCERAM CHARTHAM CHWB102 BASINS 1 tap, wall hung, R/H tap hole, 380mm</t>
  </si>
  <si>
    <t>(1221539) CONDUIT BOX: intersection, stainless steel, inc lid gasket &amp; screws, 25mm</t>
  </si>
  <si>
    <t>ELECTRIX UK INTER25</t>
  </si>
  <si>
    <t>(1221538) CONDUIT BOX: terminal, stainless steel, inc lid gasket &amp; screws, 25mm</t>
  </si>
  <si>
    <t>ELECTRIX UK Q25</t>
  </si>
  <si>
    <t>(1221542) CONDUIT BOX: terminal, stainless steel, inc lid gasket &amp; screws, 20mm</t>
  </si>
  <si>
    <t>ELECTRIX UK Q20</t>
  </si>
  <si>
    <t>(1221543) CONDUIT BOX: tee, stainless steel, inc lid gasket &amp; screws, 20mm</t>
  </si>
  <si>
    <t>ELECTRIX UK T20</t>
  </si>
  <si>
    <t>(1221541) CONDUIT BOX: angle, stainless steel, inc lid gasket &amp; screws, 20mm</t>
  </si>
  <si>
    <t>ELECTRIX UK S20</t>
  </si>
  <si>
    <t>(1223669) CONDUIT PART: elbow inspection, stainless steel, 25mm</t>
  </si>
  <si>
    <t>ELECTRIX UK ELB25</t>
  </si>
  <si>
    <t>(1223670) CONDUIT PART: elbow inspection, stainless steel, 20mm</t>
  </si>
  <si>
    <t>ELECTRIX UK ELB20</t>
  </si>
  <si>
    <t>DUCT PART: HVAC, gasket tape, self-adh, W15xD6mm, 15m</t>
  </si>
  <si>
    <t>LINDAB 893475</t>
  </si>
  <si>
    <t>DUCT PART: HVAC, gasket tape, self-adh, W20xD6mm, 15m</t>
  </si>
  <si>
    <t>LINDAB TECTAPE</t>
  </si>
  <si>
    <t>BRANCH: cast iron, single, equal, 88°, 150mm</t>
  </si>
  <si>
    <t>BRANCH: cast iron, single, 88°, reducing, 150x100mm</t>
  </si>
  <si>
    <t>BRANCH: cast iron, single, 88°, reducing, 150x50mm</t>
  </si>
  <si>
    <t>BRANCH: cast iron, single, 45°, reducing, 150x100mm</t>
  </si>
  <si>
    <t>BRANCH: cast iron, single, equal, 45°, 150mm</t>
  </si>
  <si>
    <t>BRANCH: cast iron, single, equal, 45°, 100mm</t>
  </si>
  <si>
    <t>BEND: cast iron, single, 88°, 150mm</t>
  </si>
  <si>
    <t>BEND: cast iron, single, 45°, 100mm</t>
  </si>
  <si>
    <t>BEND: cast iron, single, 30°, 100mm</t>
  </si>
  <si>
    <t>BEND: cast iron, single, 45°, 150mm</t>
  </si>
  <si>
    <t>BEND: cast iron, long tail, 88°, 100mm</t>
  </si>
  <si>
    <t>BEND: cast iron, long tail, 45°, 100mm</t>
  </si>
  <si>
    <t>ACCESS PIPE: cast iron, rectangular, 100mm</t>
  </si>
  <si>
    <t>ACCESS PIPE: cast iron, rectangular, 150mm</t>
  </si>
  <si>
    <t>COUPLING: adaptor, cast iron, 150mm</t>
  </si>
  <si>
    <t>REDUCER: cast iron, 150x100mm</t>
  </si>
  <si>
    <t>END CAP: cast iron, plug,100mm</t>
  </si>
  <si>
    <t>END CAP: cast iron, plug, 150mm</t>
  </si>
  <si>
    <t>COUPLING: ductile iron, 150mm</t>
  </si>
  <si>
    <t>PIPE BRACKET: stack support, 150mm</t>
  </si>
  <si>
    <t>PIPE BRACKET: stack support, 100mm</t>
  </si>
  <si>
    <t>PIPE BRACKET: optimal, HD, 150mm</t>
  </si>
  <si>
    <t>COUPLING: adaptor, cast iron, 100mm</t>
  </si>
  <si>
    <t>PIPE: cast iron, 150mmx3m</t>
  </si>
  <si>
    <t>PIPE: cast iron, 100mmx3m</t>
  </si>
  <si>
    <t>868441-4</t>
  </si>
  <si>
    <t>CIRCULAR SAW EVOLUTION RAGE Blade guard and connecting rod also included, 110V</t>
  </si>
  <si>
    <t xml:space="preserve"> (1226037) UPS PART: battery replacement kit Vertiv GXT4-5000RT230</t>
  </si>
  <si>
    <t>21 x (1223420) ARMSTRONG CEILING TILE: microlook 90, 600x600x15mm, global white, 16ea/pk</t>
  </si>
  <si>
    <t>20x Grout Rescue Grout Colour Sealer 237ml</t>
  </si>
  <si>
    <t>Make/Model/Brand</t>
  </si>
  <si>
    <t>ABB</t>
  </si>
  <si>
    <t>Job lot of Isolaters</t>
  </si>
  <si>
    <t>229 x Strimmer guards, interlocking, 20x75mm</t>
  </si>
  <si>
    <t>ROJAK ST018 Ladder Stop 18"x8.1/2"</t>
  </si>
  <si>
    <t>950924-5</t>
  </si>
  <si>
    <t>Axis T91L61 bracket: wall and pole mount, alu, white powder coated 280x174x152mm x5</t>
  </si>
  <si>
    <t xml:space="preserve">Swaging machine, manual hand operated comes with custom stand and 16 interchangable swaging heads of various sizes </t>
  </si>
  <si>
    <t>Valve actuator electromotoric, rotary, torque 40 Nm, 3 position, AC/DC 24V x 1</t>
  </si>
  <si>
    <t>Fire extinguisher - Firechief 233B x 6/Chubb 233B x 1/Chubb CO2 x 1</t>
  </si>
  <si>
    <t>973744-3 x (1222998) FLOOR TRIM: edge, alu, 42x5x3.5mm (Make/Model: GRADUS TA16) (140.00)</t>
  </si>
  <si>
    <t>973744-2 x (1219127) FLOOR TRIM: channel, alu base, 11mm, (Make/model: GRADUS LTS AFT398) 2.715m (12.18)</t>
  </si>
  <si>
    <t>Job lot of floor trims</t>
  </si>
  <si>
    <t xml:space="preserve">973744-1 x (1219128) FLOOR TRIM: cover strip, brushed stainless steel, (Make/Model: Gradus LTS SFBT29) 2.715m </t>
  </si>
  <si>
    <t xml:space="preserve">Various Cable Basket Parts </t>
  </si>
  <si>
    <t>LEGRAND SWIFTS TC100GX</t>
  </si>
  <si>
    <t>LEGRAND SWIFTS TC75GX</t>
  </si>
  <si>
    <t>LEGRAND SWIFTS TC150GX</t>
  </si>
  <si>
    <t>LEGRAND SWIFTS TC300GX</t>
  </si>
  <si>
    <t>Marshall Tufflex Conduit, PVC, round, heavy gauge, 3m, white, 30mm wide</t>
  </si>
  <si>
    <t>Marshall Tufflex Conduit, PVC, round, heavy gauge, 3m, black, 30mm wide</t>
  </si>
  <si>
    <t>Marshall Tufflex Conduit PVC, round, heavy gauge, 3m, red, 30mm wide</t>
  </si>
  <si>
    <t>Marshall Tufflex Conduit, PVC, round, heavy gauge, 3m, white, 20mm wide</t>
  </si>
  <si>
    <t>CABLE TRAY: xheavy duty, straight length, hot dip galv, 225x80mmx3m</t>
  </si>
  <si>
    <t>LEGRAND SWIFTS XRFL225G</t>
  </si>
  <si>
    <t>TRUNKING LID: 100mm x 3m</t>
  </si>
  <si>
    <t>LEGRAND SALAMANDRE MGR4LID</t>
  </si>
  <si>
    <t>TRUNKING LID: 150mm x 3m</t>
  </si>
  <si>
    <t>LEGRAND SALAMANDRE MGR6LID</t>
  </si>
  <si>
    <t>TRUNKING LID: 50mm x 3m</t>
  </si>
  <si>
    <t>LEGRAND SALAMANDRE MGR2LID</t>
  </si>
  <si>
    <t>TRUNKING: steel, single compartment, with coupler, lid and lid fixings, pre-galv, 100x75mmx3m</t>
  </si>
  <si>
    <t>LEGRAND SALAMANDRE MGR43</t>
  </si>
  <si>
    <t>TRUNKING: steel, single compartment, with coupler, lid and lid fixings, pre-galv, 50x50mmx3m</t>
  </si>
  <si>
    <t>LEGRAND SALAMANDRE MGR22</t>
  </si>
  <si>
    <t>TRUNKING BODY AND CONNECTOR: steel, single compartment, with coupler, lid and lid fixings, pre-galv, 150x150mmx3m</t>
  </si>
  <si>
    <t>LEGRAND SALAMANDRE MGR66NB</t>
  </si>
  <si>
    <t>COVER JOINT STRIP</t>
  </si>
  <si>
    <t>LEGRAND SWIFTS LVSTIFF900G</t>
  </si>
  <si>
    <t>CABLE TRAY: xheavy duty, straight length, hot dip galv, 300x80mmx3m</t>
  </si>
  <si>
    <t>LEGRAND SWIFTS XRFL300G</t>
  </si>
  <si>
    <t>CABLE TRAY: medium duty, hot dip galv, 300x25mm, 3m</t>
  </si>
  <si>
    <t>LEGRAND SWIFTS MRFL300G</t>
  </si>
  <si>
    <t>TRUNKING: steel, single compartment, with coupler, lid &amp; lid fixings, pre-galv, 100x100mmx3m</t>
  </si>
  <si>
    <t>LEGRAND SALAMANDRE MGR44</t>
  </si>
  <si>
    <t>TRUNKING: steel, single compartment, with coupler, lid &amp; lid fixings, pre-galv, 75x75mmx3m</t>
  </si>
  <si>
    <t>TRUNKING BODY AND CONNECTOR: steel, single compartment, with coupler, lid and lid fixings, pre-galv, 50x50mmx3m</t>
  </si>
  <si>
    <t>LEGRAND SALAMANDRE MGR22NB</t>
  </si>
  <si>
    <t>CABLE TRAY PART: straight divider, 3m</t>
  </si>
  <si>
    <t>LEGRAND SWIFTS SFRDVG</t>
  </si>
  <si>
    <t>TRUNKING: steel, single compartment, with coupler, lid &amp; lid fixings, pre-galv, 75x50mmx3m</t>
  </si>
  <si>
    <t>TRUNKING BODY AND CONNECTOR: steel, single compartment, with coupler, lid and lid fixings, pre-galv, 75x50mmx3m</t>
  </si>
  <si>
    <t>TRUNKING BODY AND CONNECTOR: steel, single compartment, with coupler, lid and lid fixings, pre-galv, 100x50mmx3m</t>
  </si>
  <si>
    <t>TRUNKING: steel, single compartment, with coupler, lid &amp; lid fixings, pre-galv, 150x50mmx3m</t>
  </si>
  <si>
    <t>TRUNKING: steel, single compartment, with coupler, lid &amp; lid fixings, pre-galv, 100x75mmx3m</t>
  </si>
  <si>
    <t>TRUNKING: steel, single compartment, with coupler, lid &amp; lid fixings, pre-galv, 150x100mmx3m</t>
  </si>
  <si>
    <t>LEGRAND SALAMANDRE MGR32</t>
  </si>
  <si>
    <t>LEGRAND SALAMANDRE MGR32NB</t>
  </si>
  <si>
    <t>LEGRAND SALAMANDRE MGR42NB</t>
  </si>
  <si>
    <t>LEGRAND SALAMANDRE MGR62</t>
  </si>
  <si>
    <t>LEGRAND SALAMANDRE MGR33</t>
  </si>
  <si>
    <t>LEGRAND SALAMANDRE MGR64</t>
  </si>
  <si>
    <t>LEGRAND SALAMANDRE MGR3LID</t>
  </si>
  <si>
    <t>LEGRAND SWIFTS POR45090300G</t>
  </si>
  <si>
    <t>CABLE LADDER PART: inside riser, heavy duty, galv, 150mm</t>
  </si>
  <si>
    <t>LEGRAND SWIFTS PIR15090300G</t>
  </si>
  <si>
    <t>LEGRAND SWIFTS PT150300FG</t>
  </si>
  <si>
    <t>CABLE LADDER PART: unequal tee, heavy duty, hot dip galv, 300x150mm</t>
  </si>
  <si>
    <t>LEGRAND SWIFTS PUT300150300RG</t>
  </si>
  <si>
    <t>CABLE LADDER PART: crosspiece, 4 way, heavy duty, hot dip galv, 900mm</t>
  </si>
  <si>
    <t>LEGRAND SWIFTS PX900300RG</t>
  </si>
  <si>
    <t>CABLE LADDER PART: unequal tee, heavy duty, galv, 900x450mm</t>
  </si>
  <si>
    <t>LEGRAND SWIFTS PUT450900300RG</t>
  </si>
  <si>
    <t>CABLE LADDER PART: equal tee, heavy duty, galv, 150mm</t>
  </si>
  <si>
    <t>LEGRAND SWIFTS MRFL100G</t>
  </si>
  <si>
    <t>LEGRAND SWIFTS MRFL150G</t>
  </si>
  <si>
    <t>LEGRAND SWIFTS MRFL50G</t>
  </si>
  <si>
    <t>LEGRAND SWIFTS MRFL750G</t>
  </si>
  <si>
    <t>CABLE TRAY: medium duty, hot dip galv, 50x25mm, 3m</t>
  </si>
  <si>
    <t>CABLE TRAY: medium duty, hot dip galv, 75x25mm, 3m</t>
  </si>
  <si>
    <t>CABLE TRAY: medium duty, hot dip galv, 100x25mm, 3m</t>
  </si>
  <si>
    <t>CABLE TRAY: medium duty, hot dip galv, 150x25mm, 3m</t>
  </si>
  <si>
    <t>LEGRAND SWIFTS PIP90090300G</t>
  </si>
  <si>
    <t>Fire extinguisher various including chubb - 7</t>
  </si>
  <si>
    <t>Ortronics OR MM6VMD710 Rack part, cable management vertical cage, 10x13"x7'</t>
  </si>
  <si>
    <t>Job Lot of Various Door Parts</t>
  </si>
  <si>
    <t xml:space="preserve">3 x Hoppe chrome door handles/ E138Z/849N HOPPE PARIS HANDLE: lever on rose, internal, quick fit plus, stainless steel, F69 </t>
  </si>
  <si>
    <t>3 x iSideal toilet roll wall holders/N1381AA</t>
  </si>
  <si>
    <t>20 x Arrone floor door stops/ AR334F-SSS HOPPE DOOR STOP: floor, dome shape, satin stainless steel, 30x50mm</t>
  </si>
  <si>
    <t>9 x Arrone wall door stops/ AR334B-SSS HOPPE DOOR STOP: wall, secret fixing, satin stainless steel, 75mm projection</t>
  </si>
  <si>
    <t xml:space="preserve">30 x Incizo quick step multipurpose finishing profile QSINCP QUICK STEP INCIZO DOOR PART: threshold, laminate, creo virginia oak brown, 2150x48x13mm </t>
  </si>
  <si>
    <t>9 x Parador cream laminate thresholds/threshold, laminate, oak studioline sanded, HDF profile 3 in 1, 1000 x 48 x 6mm</t>
  </si>
  <si>
    <t>12 x Assa Abloy aluminium door thresholds/2008APK PEMKO DOOR PART: threshold, mill finish, 2000mm</t>
  </si>
  <si>
    <t>30 x Wickes cloaking profile flushing trim/packs of 5 x PVC Trim: Bullnose white, 6x30 x 2500mm</t>
  </si>
  <si>
    <t>JOB LOT - Cable Tray Parts</t>
  </si>
  <si>
    <t>26 x expansion joint 12.5mmx2.5m, grey</t>
  </si>
  <si>
    <t xml:space="preserve">2 x trims 11mmx2.5m wall/floor transition, stainless steel &amp; </t>
  </si>
  <si>
    <t xml:space="preserve">Expansion joints and trims </t>
  </si>
  <si>
    <t>WOOSTER: Dust Eater</t>
  </si>
  <si>
    <t>VIKAN 71504 Ultra Hygiene Squeegee Blade</t>
  </si>
  <si>
    <t>FAITHFULL: Spirit Level 1200mm</t>
  </si>
  <si>
    <t>STANLEY: Knife</t>
  </si>
  <si>
    <t>STABILA: 1m Spirit Level</t>
  </si>
  <si>
    <t>DeWalt Drywall screwdrivers: DW272 and DW272WT 110V</t>
  </si>
  <si>
    <t>Biscuit Joiner - Wickes</t>
  </si>
  <si>
    <t>D-20-II-BM M-TEC MIXER: Mortar w/ Water Pump 400V, 3ph</t>
  </si>
  <si>
    <t>HEATER: CH3 Rhino, portable, quartz, halogen, ceramic, 2.8kw, 110v</t>
  </si>
  <si>
    <t>SLITTING SHEAR: TrumpfTrutool C250,with chip breaker, 110v</t>
  </si>
  <si>
    <t>QUIK DRIVE: QD76KEG110 Simpson Strongtie full kit, with Makita FS4300, 110v</t>
  </si>
  <si>
    <t>STAND BRACKET: JM23610050 Makita, mitreSaw, lock bracket</t>
  </si>
  <si>
    <t>CK 3003 PVC 32mm Ratchet Pipe and Conduit Cutter</t>
  </si>
  <si>
    <t>ROD CUTTER: Makita Threaded DSC102ZJ in a box with a charger and a battery - AD-564</t>
  </si>
  <si>
    <t>BATTERY CHARGER: Senco VB0159 18v Li-ion</t>
  </si>
  <si>
    <t>LOCKOUT HASP: ABU701R Abus, red</t>
  </si>
  <si>
    <t>Clarke CHP 1250 Power Puller, Heavy Duty, 1250kg</t>
  </si>
  <si>
    <t>Bosch Dust Extractor GAS 25 25L SFC</t>
  </si>
  <si>
    <t>Tray Cover 75mm, hot dip galv</t>
  </si>
  <si>
    <t>Tray Cover 100mm, hot dip galv</t>
  </si>
  <si>
    <t>Tray Cover 150mm, hot dip galv</t>
  </si>
  <si>
    <t>Tray Cover 300mm, hot dip galv</t>
  </si>
  <si>
    <t>RS Pro Black RS PRO Waterproof Equipment Case 465(L) x 360(W) x 175(H)</t>
  </si>
  <si>
    <t>1 Evolution Cutting Disc for mild steel, 230BLADEST</t>
  </si>
  <si>
    <t>VARIOUS MECHANICAL:  Underfloor heating</t>
  </si>
  <si>
    <t>Lot of 116 x Wavin Flexseal Polypipe Couplings</t>
  </si>
  <si>
    <t>Bostik Idenden T303 self-adhesive bright foil tape - insulation- 4 boxes of 24 x 45x50, 1 box of 8 x 75x45, 9 boxes of 16 x 75x45</t>
  </si>
  <si>
    <t>Block paving scissor grab</t>
  </si>
  <si>
    <t>K9032YEL plug 130V 32A 4boxes x10</t>
  </si>
  <si>
    <t>K9292 red plug 415V 63A</t>
  </si>
  <si>
    <t>K9071 red plug 415V 63A x2</t>
  </si>
  <si>
    <t>13A DP switched connection unit K1040WHI x10</t>
  </si>
  <si>
    <t>6x lantern batteries 4R25</t>
  </si>
  <si>
    <t>1196891 water treatment part quartz sleeve x 1</t>
  </si>
  <si>
    <t xml:space="preserve"> 1196893 water treatment part UV lamp 75W x 1/</t>
  </si>
  <si>
    <t>1000675 filter, water cartridge 40" micron pleat x6,</t>
  </si>
  <si>
    <t>NEW: Grundfos TP80-60/4 Pump cast iron, 55kg/</t>
  </si>
  <si>
    <t>1037994 Lindab Tecfix duct part, HVAC band, locks 896957 - box/</t>
  </si>
  <si>
    <t>1205419 blue hazardous waste bags with cable ties 460x900mm x 6</t>
  </si>
  <si>
    <t>Arco oil only boom, 12cmx3m x5 boxed/</t>
  </si>
  <si>
    <t>1192236 Green Rhino Enviropad, 7L capacity, medium 90x69cm, green x1/</t>
  </si>
  <si>
    <t>1205080 Arco spill oil only pad 40x50cm 1 pack/</t>
  </si>
  <si>
    <t>NEW: 1192235 Green Rhino Enviropad, 3L capacity, small, 61x46cm, green x2/</t>
  </si>
  <si>
    <t>1205085 Arco spill pad 40x50cm x 2.5 packs/</t>
  </si>
  <si>
    <t>(1209626) CABLE LADDER: heavy duty, galv, 150mm, 3m</t>
  </si>
  <si>
    <t>LEGRAND SWIFTS PL150G</t>
  </si>
  <si>
    <t>(1212514) CABLE LADDER: galv, heavy duty, 300mm, 3m</t>
  </si>
  <si>
    <t>LEGRAND SWIFTS PL300G</t>
  </si>
  <si>
    <t>(1207059) CABLE LADDER: heavy duty (sapphire), galv, 450mm, 3m</t>
  </si>
  <si>
    <t>LEGRAND SWIFTS PL450G</t>
  </si>
  <si>
    <t>(1223386) CABLE LADDER: heavy duty, galv, 750mm, 3m</t>
  </si>
  <si>
    <t>LEGRAND SWIFTS PL750G</t>
  </si>
  <si>
    <t>(1217478) CABLE LADDER: heavy duty (sapphire), straight length, hot dip galv, 600x125mmx3m</t>
  </si>
  <si>
    <t>LEGRAND SWIFTS PL600G</t>
  </si>
  <si>
    <t>LEGRAND SWIFTS ZL150G</t>
  </si>
  <si>
    <t>CABLE LADDER: medium duty (topaz), straight length, hot dip galv, 150x100mmx3m</t>
  </si>
  <si>
    <t>Job lot of Legrand Cable Ladder Parts</t>
  </si>
  <si>
    <r>
      <t>CABLE LADDER PART: outside riser, heavy duty, galv, 450mm, 90</t>
    </r>
    <r>
      <rPr>
        <sz val="11"/>
        <color theme="1"/>
        <rFont val="Calibri"/>
        <family val="2"/>
      </rPr>
      <t>°</t>
    </r>
  </si>
  <si>
    <t>CABLE LADDER PART: finish, heavy duty, galv, 900x300 90°</t>
  </si>
  <si>
    <t>Job Lot of Legrand Cable Ladder Parts</t>
  </si>
  <si>
    <t>LID: 50mmx3m</t>
  </si>
  <si>
    <t>LID: 75mmx3m</t>
  </si>
  <si>
    <t>SIKA Universal Duo Seal Coupling, rubber, EPDM, 90mm-100/108mm, black Box of 4 - x 26 boxes and 1 box of 3</t>
  </si>
  <si>
    <t>Rexton 2 gang 35mm back box 93112AA RBT359</t>
  </si>
  <si>
    <t>Rexton 2 gang 47mm back box 93114AA RBT479</t>
  </si>
  <si>
    <t>Hilti DX Cartridge 6.8/11 M10 STD Cal.27 Short 80/pc</t>
  </si>
  <si>
    <t>Flameguard Dry Lining Box FG Scolmore WA4147</t>
  </si>
  <si>
    <t>Rexton 1 gang 47mm switch and socket box</t>
  </si>
  <si>
    <t>BATT Cable PECSO MN White 2 x 2.5mm²  100m</t>
  </si>
  <si>
    <t>LINDAPTER Flange Clamp M10 FL210P - 21 boxes of 50/each</t>
  </si>
  <si>
    <t>Erico Beam Clamp with Swivel CADDY HB2 336030 - 4 boxes of 50, 1 box of 28</t>
  </si>
  <si>
    <t>Job Lot of Electrix UK Parts</t>
  </si>
  <si>
    <t xml:space="preserve">Evolution EVOSAW380 15-inch steel cutting chop saw 110V; </t>
  </si>
  <si>
    <t>Pipe Crimp tool - U16, 0.3mm</t>
  </si>
  <si>
    <t>MK Honeywell 4 way metal consumer unit metalclad, 63 RCD, 1x6A, 1x16A K6550sMET x1</t>
  </si>
  <si>
    <t>Protectascreen floor/wall protection, heavy duty, 4x25m, translucent</t>
  </si>
  <si>
    <t>Box of 1127897 shoe soles/ SOLE: half, womens, 2.2mm, size 379, black VIBRAM</t>
  </si>
  <si>
    <t>Box of 1127878 shoe soles/SOLE: half, mens, 2.2mm, size 470, black VIBRAM</t>
  </si>
  <si>
    <t>8 x Refina screed rules 2m</t>
  </si>
  <si>
    <t>DeWalt guide rails 1 x 75cm, 2 x 150cm</t>
  </si>
  <si>
    <t>NEW: 1019123 dampproof membrane, 1000 gauge, 250um, 4x25m, PIFA</t>
  </si>
  <si>
    <t xml:space="preserve">Pajarito 4680 pin leveller 600mm wide, missing mounts </t>
  </si>
  <si>
    <t>1199920 quantum oil absorbent granules 30Lx 3 bags/</t>
  </si>
  <si>
    <t>Hilti HIT-E-M mixing nozzle 337111 x 20</t>
  </si>
  <si>
    <t>MK Sentry MCB B32 5932s 230/400V x 2</t>
  </si>
  <si>
    <t>MK Sentry MCB B16 5916s x 1</t>
  </si>
  <si>
    <t>(1022034) Puls DC power supply ML 100-100 24Vdc, 4.2A, 100W, 1 phase input x2</t>
  </si>
  <si>
    <t>(1028812) MK 1 module blank inset white K4880WHI x 2</t>
  </si>
  <si>
    <t>(1028203) Evolution 3E0658-1 CPC Vandal Resistant fire exit button IG SSS DR x 1 (MG44N)</t>
  </si>
  <si>
    <t>Systemair Aluduct A71 HVAC duct, flexible, 160mmX10m</t>
  </si>
  <si>
    <t>Systemair Aluduct A71 HVAC duct, flexible 203mmX10m</t>
  </si>
  <si>
    <t xml:space="preserve">LUCAS lamp, vehicle, 12V, 5W, festoon, C5W LLB258 </t>
  </si>
  <si>
    <t>LUCAS lamp, vehicle, halogen, 12V, 55W, single pin LLB448 12V</t>
  </si>
  <si>
    <t>1011757  VITRON ACOUSTIC GLASS BREAK DETECTOR RG61G3</t>
  </si>
  <si>
    <t xml:space="preserve">1219119  metal halide, elliptical, 130V, 400W, 5200k, GES E40 OSRAM 400W E40 </t>
  </si>
  <si>
    <t>1000833 HIGH INTENSITY  LAMP LU250/XO/D/40 250W</t>
  </si>
  <si>
    <t>1020382  Krone CONNECTION BOX PART: module, terminal, IDC, cream, 237A</t>
  </si>
  <si>
    <t>1207122 Takeuchi KUBOTA FILTER, Vehicle OIL SEPARATOR</t>
  </si>
  <si>
    <t>10x Quick turn ABA piston Valve DN40 male (1126643)</t>
  </si>
  <si>
    <t>6x Quick turn ABA Piston Valve DN32 female (1126625)</t>
  </si>
  <si>
    <t xml:space="preserve">8x Quick turn ABA Piston Valve DN25 female (1126624) </t>
  </si>
  <si>
    <t>5x Quick turn ABA Piston Valve DN20 female (1126623)</t>
  </si>
  <si>
    <t>6x Crane Brass Valve, DZR, compression 15-54mm (1156080)</t>
  </si>
  <si>
    <t>6x Oventrop Radiator Lockshield Valve DN15, straight, combi4 (1102731)</t>
  </si>
  <si>
    <t>17x Sanha Purapress Union Adapter Seal, copper 42mmx1¾", female, PB free (1138081)</t>
  </si>
  <si>
    <t>11x Sanha Purafit Nipple Reducing 1" x 3/4" (1132326)</t>
  </si>
  <si>
    <t>Bavaria Dust Filter, 90um, N1, 1/2-2" (1178883)</t>
  </si>
  <si>
    <t>Gunmetal Piston Valve, brass, threaded, 50mm, female (1156077)</t>
  </si>
  <si>
    <t>17x Hyperkewl Crown &amp; Neck HI-VIS (1193175)</t>
  </si>
  <si>
    <t>Quick turn ABA Valve DN50 Insulation Shell (1128592)</t>
  </si>
  <si>
    <t>9x Sanha PuraPress Copper Female Union 28m x 1 1/4" Flat Sealing (1128260)</t>
  </si>
  <si>
    <t xml:space="preserve">2x Quickturn DN20 Hose Bib. Male (1126648) </t>
  </si>
  <si>
    <t>2x Ideal Boilers Ignitor Unit compatible with AAZ ACH ADH boilers (1210289)</t>
  </si>
  <si>
    <t>Radiator Lockshield Valve, straight, combi4, DN15 (1102731)#</t>
  </si>
  <si>
    <t>6x THERMOPATCH HIQ Thermal transfer Tape ink ribbon, 1x100m, 35mm, 2x50m roll (1025024)</t>
  </si>
  <si>
    <t>4x 150 Calder Wipes, industrial, welders, 70/30, 150/tub (1205152)</t>
  </si>
  <si>
    <t>2x Dorma Door Closer, satin anodised alu TS72 (1000549)</t>
  </si>
  <si>
    <t>Dorma Door Closer, silver TS73V (1009667)</t>
  </si>
  <si>
    <t>2x Briton Door Closer, medium, 8803-00 (1003455)</t>
  </si>
  <si>
    <t>Dorma Door Closer, Large, floor mount, c/pivot, single action, EM5 (1032488)</t>
  </si>
  <si>
    <t>4x Structural Epoxy Adhesive Paste 1L</t>
  </si>
  <si>
    <t>Box of M50 Galvanized Washers</t>
  </si>
  <si>
    <t>MINI ROLLERS 4"  Bestt Liebco TruPro Flat Eggshell and Satin Finishes</t>
  </si>
  <si>
    <t>MINI ROLLERS 3"  Bestt Liebco TruPro Flat Eggshell and Satin Finishes</t>
  </si>
  <si>
    <t>Harris MEDIUM EXTENSION POLE 1.4mm-2.4m fitting for 7" 9" 12"</t>
  </si>
  <si>
    <t>Wooster SCUTTLE 15"</t>
  </si>
  <si>
    <t>Bosch 11-125 angle grinder, 110V (well used)</t>
  </si>
  <si>
    <t>Bosch circular saw 110V (well used)</t>
  </si>
  <si>
    <t>DeWalt DW818 angle grinder, 110V</t>
  </si>
  <si>
    <t>Sparky M950 angle grinder, 110V</t>
  </si>
  <si>
    <t>Wickes angle grinder, 110V</t>
  </si>
  <si>
    <t>DeWalt DW831L angle grinder, 110V</t>
  </si>
  <si>
    <t>Bosch GSB2000 drill, 110V</t>
  </si>
  <si>
    <t>Makita HR2510 hammer drill, 110V</t>
  </si>
  <si>
    <t>old Bosch drill, 110V</t>
  </si>
  <si>
    <t>Makita GA4530R angle grinder, 110V</t>
  </si>
  <si>
    <t>Post rammer/driver</t>
  </si>
  <si>
    <t>Nordstrand styrofoam cutter RTH8 200V, (boxed)</t>
  </si>
  <si>
    <t>Defender uplight base with 4 outlets x 4 110v and 3 x 110v lights</t>
  </si>
  <si>
    <t>Clarke devil 1500 space heater</t>
  </si>
  <si>
    <t>22x Illbruck Silicone 310ml Anthracite FS500, frame and façade</t>
  </si>
  <si>
    <t>2x Union ASSA Abloy Rack and Pinion Door Closer CE3F-Silver</t>
  </si>
  <si>
    <t>500w lamps on tripod IP44 x2</t>
  </si>
  <si>
    <t>38w floor light 110v IP44</t>
  </si>
  <si>
    <t>Standing task lights 110v IP20 x 2</t>
  </si>
  <si>
    <t>Standing task light 110v IP44 x1</t>
  </si>
  <si>
    <t>Power jet light 3 x 36w bulbs 110v 5m lead</t>
  </si>
  <si>
    <t>150w small lamp on stands 1m cable IP44 x4</t>
  </si>
  <si>
    <t>2 x microlites</t>
  </si>
  <si>
    <t>Grinder bench - Millen Machine Tool, Phase 3, 415V</t>
  </si>
  <si>
    <t>Double Arm Roller Frame 13.5"</t>
  </si>
  <si>
    <t>(1047290) Optex VX-402 multi stablised outdoor detector, PIR, 12m, long range x 2</t>
  </si>
  <si>
    <t>3x Bakery Rack Cover Blue Roll of 100 - will fit over any rack for 30x18" trays or smaller</t>
  </si>
  <si>
    <t>9x Laundry Cassette Ribbons - Star RC20000D</t>
  </si>
  <si>
    <t>Boxed Arrone Door Closer AR450-Silver</t>
  </si>
  <si>
    <t>29" Blinds - metal, white, venetian</t>
  </si>
  <si>
    <t>2x Hexagon Head Wood Screws Box of 50</t>
  </si>
  <si>
    <t>Pallet 1</t>
  </si>
  <si>
    <t>Job Lot of Tools</t>
  </si>
  <si>
    <t>Pallet 4</t>
  </si>
  <si>
    <t>Temporary lights - Eyelid Circular Bulkhead, Black</t>
  </si>
  <si>
    <t>Pallet 12</t>
  </si>
  <si>
    <t>Pallet 13</t>
  </si>
  <si>
    <t>Pallet 14</t>
  </si>
  <si>
    <t>Job Lot of Corded Tools</t>
  </si>
  <si>
    <t>Pallet 15</t>
  </si>
  <si>
    <t>Red Kick Step Stools</t>
  </si>
  <si>
    <t>Pallet 34</t>
  </si>
  <si>
    <t>Job Lot of Site Lighting</t>
  </si>
  <si>
    <t>Pallet 36</t>
  </si>
  <si>
    <t>Pallet 39</t>
  </si>
  <si>
    <t>Job Lot: Welding hoses and valves/screen and frames/trolley w/ brushes and rothenberger solder rods/butbro blowpipes/various raptor cutters/collapsible workbench metal frame and wood top/sifdry electrode quiver</t>
  </si>
  <si>
    <t>Pallet 42</t>
  </si>
  <si>
    <t>Pallet 43</t>
  </si>
  <si>
    <t>Pallet 44</t>
  </si>
  <si>
    <t>Pallet 45</t>
  </si>
  <si>
    <t>Job Lot of Decorating Items</t>
  </si>
  <si>
    <t>Pallet 61</t>
  </si>
  <si>
    <t>Pallet 65</t>
  </si>
  <si>
    <t>Pallet 27</t>
  </si>
  <si>
    <t>Pallet 72</t>
  </si>
  <si>
    <t>4x Boxed Mira Response 1.25m Plastic Shower Hose</t>
  </si>
  <si>
    <t>6x Grout Rescue Pre-Treatment 500ml</t>
  </si>
  <si>
    <t xml:space="preserve">1037274 MK HONEYWELL ALBANY PLUS Dimmer Switch, 1 gang, 2 way,  K1534 WHI 40-250W </t>
  </si>
  <si>
    <t>DONALDSON FILTRATION SOLUTIONS P780030 AIR FILTER for tractors/bulldozers etc</t>
  </si>
  <si>
    <t>BLUM AVENTOS HK CABINET DOOR LIFT MECHANISM</t>
  </si>
  <si>
    <t>135667  AGLIO VICTORIAN SCROLL LONG LEVER 1 SET - Brass</t>
  </si>
  <si>
    <t>Greencoat corner welding clamp/vice</t>
  </si>
  <si>
    <t>Erbauer air nibbler/cutter ERN647ATL x 2</t>
  </si>
  <si>
    <t>Pallet 51</t>
  </si>
  <si>
    <t>Marples M130 clamp heads x 4 (vintage)</t>
  </si>
  <si>
    <t>Univice V2 x 1 (vintage)</t>
  </si>
  <si>
    <t>JOB LOT OF CONSTRUCTION ITEMS</t>
  </si>
  <si>
    <t>Pallet 53</t>
  </si>
  <si>
    <t>Pallet 66</t>
  </si>
  <si>
    <t>Pallet 67</t>
  </si>
  <si>
    <t>Pallet 68</t>
  </si>
  <si>
    <r>
      <t>MIRKA ABRANET P180 225mm (</t>
    </r>
    <r>
      <rPr>
        <u/>
        <sz val="11"/>
        <color theme="1"/>
        <rFont val="Calibri"/>
        <family val="2"/>
        <scheme val="minor"/>
      </rPr>
      <t>complete</t>
    </r>
    <r>
      <rPr>
        <sz val="11"/>
        <color theme="1"/>
        <rFont val="Calibri"/>
        <family val="2"/>
        <scheme val="minor"/>
      </rPr>
      <t>)  25pcs/box plus 17 extra</t>
    </r>
  </si>
  <si>
    <r>
      <t>MIRKA ABRANET P240 (</t>
    </r>
    <r>
      <rPr>
        <u/>
        <sz val="11"/>
        <color theme="1"/>
        <rFont val="Calibri"/>
        <family val="2"/>
        <scheme val="minor"/>
      </rPr>
      <t>complete</t>
    </r>
    <r>
      <rPr>
        <sz val="11"/>
        <color theme="1"/>
        <rFont val="Calibri"/>
        <family val="2"/>
        <scheme val="minor"/>
      </rPr>
      <t>) 25pcs/box</t>
    </r>
  </si>
  <si>
    <t xml:space="preserve">VISQUEEN TREADGUARD 1500: Recycled board, 1000 x 2000 x 1.5mm One pack of 350 sheets is still wrapped in plastic.  The others have been used but are still in good condition.  </t>
  </si>
  <si>
    <t>Teknoseal 0.75l Matt TEKNOS 4000-00 TS0050 Colourless</t>
  </si>
  <si>
    <t>Teknoseal 20L Semi-gloss AQUATOP 2600-24 TS15017 Colourless</t>
  </si>
  <si>
    <t>Clear Bags, Polythene, Continuous roll, Clear, Dry Cleaning - Lynx Polythene Roll 80gauge</t>
  </si>
  <si>
    <t>JEDO Victorian Scroll Lever Brass Bathroom Door Handle - JV10BPB 1 Pair</t>
  </si>
  <si>
    <t>Job Lot of Festoon Strings S060004D Blakley Electrics Ltd 100m cable c/w 33 no. ES lamp holders (3m spacing)</t>
  </si>
  <si>
    <t>Hafele Hinge: click-on, sprung, 170°, 8 crank</t>
  </si>
  <si>
    <t>Hafele Hinge: click-on, sprung, 95°, 0 crank</t>
  </si>
  <si>
    <t>AD-388</t>
  </si>
  <si>
    <t>AD-633</t>
  </si>
  <si>
    <t>AD-639</t>
  </si>
  <si>
    <t>AD-564</t>
  </si>
  <si>
    <t>AD-412</t>
  </si>
  <si>
    <t>AD-505</t>
  </si>
  <si>
    <t>Crane Alloy Ball Valve, brass, threaded, 50mm, female</t>
  </si>
  <si>
    <t>RADIATOR KEY: brass, square end, female</t>
  </si>
  <si>
    <t>Wooster Pro/Doo-Z 6 1/2" x 3/8" Roller Brushes (11 packs of 6, plus 4 loose)</t>
  </si>
  <si>
    <t>Gewiss</t>
  </si>
  <si>
    <t>Unitech HT660</t>
  </si>
  <si>
    <t>Blucher</t>
  </si>
  <si>
    <t xml:space="preserve">HP Proliant BL460c </t>
  </si>
  <si>
    <t xml:space="preserve">Evo-Stik </t>
  </si>
  <si>
    <t>MK</t>
  </si>
  <si>
    <t>Briticent Site Electrics</t>
  </si>
  <si>
    <t>HP</t>
  </si>
  <si>
    <t>Bauknecht</t>
  </si>
  <si>
    <t>Honeywell</t>
  </si>
  <si>
    <t>Pro Elec</t>
  </si>
  <si>
    <t>Diversey</t>
  </si>
  <si>
    <t>Brigade</t>
  </si>
  <si>
    <t>Pulse</t>
  </si>
  <si>
    <t>RIDGID</t>
  </si>
  <si>
    <t>Stober Brake Module BRS5000</t>
  </si>
  <si>
    <t>Job Lot of 4 x Stober I/O Terminal Module SEA5001</t>
  </si>
  <si>
    <t>Stober</t>
  </si>
  <si>
    <t>Cutman</t>
  </si>
  <si>
    <t>Televes</t>
  </si>
  <si>
    <t>Rubi</t>
  </si>
  <si>
    <t>IBM</t>
  </si>
  <si>
    <t>Antrica</t>
  </si>
  <si>
    <t>Cibo</t>
  </si>
  <si>
    <t>Sennheiser</t>
  </si>
  <si>
    <t>Kramer</t>
  </si>
  <si>
    <t>Blakely</t>
  </si>
  <si>
    <t>Ishii</t>
  </si>
  <si>
    <t>Viking Electronics</t>
  </si>
  <si>
    <t>EZ Digital</t>
  </si>
  <si>
    <t>Ativa</t>
  </si>
  <si>
    <t>Sealey</t>
  </si>
  <si>
    <t>Electro Voice</t>
  </si>
  <si>
    <t>Brook Hansen</t>
  </si>
  <si>
    <t>Mupro</t>
  </si>
  <si>
    <t>Epson</t>
  </si>
  <si>
    <t>RAK Ceramics</t>
  </si>
  <si>
    <t>Weishaupt</t>
  </si>
  <si>
    <t>Armacell</t>
  </si>
  <si>
    <t>Kingspan</t>
  </si>
  <si>
    <t>Schluter</t>
  </si>
  <si>
    <t>Olympia</t>
  </si>
  <si>
    <t>Stober Servo Motor without Brake</t>
  </si>
  <si>
    <t>Spirax Sarco</t>
  </si>
  <si>
    <t>Erico</t>
  </si>
  <si>
    <t>SystemAir</t>
  </si>
  <si>
    <t>Enerpac</t>
  </si>
  <si>
    <t>PIPEMARKER</t>
  </si>
  <si>
    <t>WAT</t>
  </si>
  <si>
    <t>Envirograf</t>
  </si>
  <si>
    <t>Edwards</t>
  </si>
  <si>
    <t>Electrolux</t>
  </si>
  <si>
    <t>Lindab</t>
  </si>
  <si>
    <t>Scania</t>
  </si>
  <si>
    <t>Grundfos</t>
  </si>
  <si>
    <t xml:space="preserve">SANHA THERM SERIES 24000 </t>
  </si>
  <si>
    <t>iGuzzini</t>
  </si>
  <si>
    <t>Mitutoyo</t>
  </si>
  <si>
    <t>PFISTERERÂ </t>
  </si>
  <si>
    <t>HILTI</t>
  </si>
  <si>
    <t>Polar Mohr</t>
  </si>
  <si>
    <t>Stainstop</t>
  </si>
  <si>
    <t>Extron</t>
  </si>
  <si>
    <t>Wavin</t>
  </si>
  <si>
    <t>Sikla</t>
  </si>
  <si>
    <t xml:space="preserve">Armitage Shanks   </t>
  </si>
  <si>
    <t>Fire Shield</t>
  </si>
  <si>
    <t>Caldertech</t>
  </si>
  <si>
    <t>Ideal Standard</t>
  </si>
  <si>
    <t>Armstrong</t>
  </si>
  <si>
    <t>300lm (linear metres) (1221424) TIMBER: scots pine, PEFC, fine sawn finish on 1 face, SiOO:X coated, cladding, 100x32mm</t>
  </si>
  <si>
    <t>Kraus &amp; Naimer.</t>
  </si>
  <si>
    <t>Medem</t>
  </si>
  <si>
    <t>Deta TTE</t>
  </si>
  <si>
    <t>Oventrop</t>
  </si>
  <si>
    <t>Ecopac</t>
  </si>
  <si>
    <t>Chubb</t>
  </si>
  <si>
    <t>LE Mark</t>
  </si>
  <si>
    <t>DJI</t>
  </si>
  <si>
    <t>SIEMENS</t>
  </si>
  <si>
    <t>SE Controls</t>
  </si>
  <si>
    <t>DEHN</t>
  </si>
  <si>
    <t>HOTLOK</t>
  </si>
  <si>
    <t>RITTAL</t>
  </si>
  <si>
    <t>PENTON</t>
  </si>
  <si>
    <t>MUPRO/LEGRAND</t>
  </si>
  <si>
    <t>VENESTA</t>
  </si>
  <si>
    <t>GLUTZ</t>
  </si>
  <si>
    <t>SALTO</t>
  </si>
  <si>
    <t>GEZE</t>
  </si>
  <si>
    <t>LINDAB</t>
  </si>
  <si>
    <t>Sanceram Ladgley</t>
  </si>
  <si>
    <t>Fortress</t>
  </si>
  <si>
    <t>APPLEBY</t>
  </si>
  <si>
    <t>(1079081) TAPE: packaging, polythene, 50mmx66m, buff packs of 6 = 24 each</t>
  </si>
  <si>
    <t>(1221630) TAPE: no more nails, mounting, 2-sided, interior/exterior, up to 120kg, 19mmx1.5m</t>
  </si>
  <si>
    <t>UniBond</t>
  </si>
  <si>
    <t>DUCK TAPE</t>
  </si>
  <si>
    <t>Hough</t>
  </si>
  <si>
    <t>POLYPIPE</t>
  </si>
  <si>
    <t xml:space="preserve">HILTI </t>
  </si>
  <si>
    <t>NUMATIC</t>
  </si>
  <si>
    <t>KONICA MINOLTA</t>
  </si>
  <si>
    <t>Belden</t>
  </si>
  <si>
    <t>Belimo</t>
  </si>
  <si>
    <t>Forematic</t>
  </si>
  <si>
    <t>CEMBRE</t>
  </si>
  <si>
    <t>MEDEM</t>
  </si>
  <si>
    <t>VIESSMANN</t>
  </si>
  <si>
    <t>Ortronics</t>
  </si>
  <si>
    <t>Hoppe</t>
  </si>
  <si>
    <t>Arrone</t>
  </si>
  <si>
    <t>Parador</t>
  </si>
  <si>
    <t>ASSA ABLOY</t>
  </si>
  <si>
    <t>Wickes</t>
  </si>
  <si>
    <t>Incizo</t>
  </si>
  <si>
    <t>JCC</t>
  </si>
  <si>
    <t>Brackenheath</t>
  </si>
  <si>
    <t>Pemko</t>
  </si>
  <si>
    <t>BOSTIK</t>
  </si>
  <si>
    <t>Visqueen</t>
  </si>
  <si>
    <t xml:space="preserve">FLANGE: carbon steel, ZP, crimping, PN10/16, DN80/88.9mm </t>
  </si>
  <si>
    <t>Sanha Therm Series 24000 124BMPF89</t>
  </si>
  <si>
    <t xml:space="preserve">TEE: carbon steel, ZP, 88.9mmx¾"x88.9mm, main/branch, female </t>
  </si>
  <si>
    <t>Sanha  Therm Series 24000 124130G8934</t>
  </si>
  <si>
    <t xml:space="preserve">TEE: carbon steel, ZP, reducing, 88.9x54x88.9mm, female </t>
  </si>
  <si>
    <t>Sanha  Therm Series 24000 124130895489</t>
  </si>
  <si>
    <t xml:space="preserve">TEE: carbon steel, ZP, equal, 88.9mm, female </t>
  </si>
  <si>
    <t>Sanha  Therm Series 24000 12413089</t>
  </si>
  <si>
    <t>BEND: carbon steel, ZP, 90°, 88.9mm, female-female</t>
  </si>
  <si>
    <t>Sanha Therm Series 24000 124002A89</t>
  </si>
  <si>
    <t xml:space="preserve">BEND: carbon steel, ZP, 90°, 89mm, male-female </t>
  </si>
  <si>
    <t>Sanha Therm Series 24000 124001A89</t>
  </si>
  <si>
    <t xml:space="preserve">BEND: carbon steel, ZP, 45°, 89.9mm, female-female </t>
  </si>
  <si>
    <t>Sanha Therm Series 24000 12404189</t>
  </si>
  <si>
    <t>BEND: carbon steel, ZP, 45°, 88.9mm, male-female</t>
  </si>
  <si>
    <t xml:space="preserve"> Sanha  Therm Series 24000 12404089</t>
  </si>
  <si>
    <t xml:space="preserve">COUPLING: carbon steel, ZP, 88.9mm </t>
  </si>
  <si>
    <t>Sanha  Therm Series 24000 12427089</t>
  </si>
  <si>
    <t xml:space="preserve">ADAPTOR: carbon steel, ZP, 88.9x76.1mm, female-male, plain end </t>
  </si>
  <si>
    <t>Sanha  Therm Series 24000 1242438976</t>
  </si>
  <si>
    <t xml:space="preserve">BEND: HDPE, 45°, 200mm, black                                         </t>
  </si>
  <si>
    <t xml:space="preserve">POLYPIPE TERRAIN FUZE/901.200.135B             </t>
  </si>
  <si>
    <t xml:space="preserve">BEND: HDPE, 45°, 250mm, black </t>
  </si>
  <si>
    <t xml:space="preserve">POLYPIPE TERRAIN FUZE/901.250.135B                                                     </t>
  </si>
  <si>
    <t xml:space="preserve">BEND: HDPE, wide radius, 90°,200mm, black                  </t>
  </si>
  <si>
    <t xml:space="preserve">POLYPIPE TERRAIN FUZE/907.200.90B            </t>
  </si>
  <si>
    <t xml:space="preserve">BEND: HDPE, wide radius, 90°, 250mm, black                   </t>
  </si>
  <si>
    <t xml:space="preserve">POLYPIPE TERRAIN FUZE/907.250.90B          </t>
  </si>
  <si>
    <t xml:space="preserve">ACCESS PIPE: HDPE, screw cap, 90°, 160mm, black       </t>
  </si>
  <si>
    <t>POLYPIPE TERRAIN FUZE/938.160.90B           </t>
  </si>
  <si>
    <t xml:space="preserve">ACCESS PIPE: HDPE, screw cap, 90°, 200mm, black </t>
  </si>
  <si>
    <t xml:space="preserve">POLYPIPE TERRAIN FUZE/938.200.90B                  </t>
  </si>
  <si>
    <t xml:space="preserve"> ACCESS PIPE: HDPE, screw cap, 90°, 250mm, black       </t>
  </si>
  <si>
    <t xml:space="preserve">POLYPIPE TERRAIN FUZE/938.250.90B           </t>
  </si>
  <si>
    <t xml:space="preserve">BRANCH: HDPE, 90°, reducing, 200x160mm, black         </t>
  </si>
  <si>
    <t xml:space="preserve">POLYPIPE TERRAIN FUZE/904.200160.90B        </t>
  </si>
  <si>
    <t xml:space="preserve">BRANCH: HDPE, 90°, reducing, 250x160mm, black           </t>
  </si>
  <si>
    <t xml:space="preserve">POLYPIPE TERRAIN FUZE/904.250160.90        </t>
  </si>
  <si>
    <t xml:space="preserve">BEND: HDPE, 91.5°, 160mm, black                                               </t>
  </si>
  <si>
    <t xml:space="preserve">  POLYPIPE TERRAIN FUZE/901.160.92B  </t>
  </si>
  <si>
    <t xml:space="preserve">BEND: HDPE, 45°, 160mm, black                                            </t>
  </si>
  <si>
    <t xml:space="preserve">POLYPIPE TERRAIN FUZE/901.160.135          </t>
  </si>
  <si>
    <t>Thomas Dudley</t>
  </si>
  <si>
    <t>BATT Cable</t>
  </si>
  <si>
    <t>(1187948) SOCKET OUTLET: RCD, 30mA, interocked, prewired</t>
  </si>
  <si>
    <t xml:space="preserve"> HONEYWELL MK COMMANDO K13344RED</t>
  </si>
  <si>
    <t xml:space="preserve">(1225098) SOCKET OUTLET: 16A, 2P+E, IP44, interlocked </t>
  </si>
  <si>
    <t>HONEYWELL MK COMMANDO K73601BLU</t>
  </si>
  <si>
    <t xml:space="preserve">(1222881) PLUG: 32A, 3P+N+E, IP67 </t>
  </si>
  <si>
    <t>HONEYWELL MK COMMANDO K9056RED</t>
  </si>
  <si>
    <t xml:space="preserve">(1222880) SOCKET OUTLET: angled, 32A, 3P+N+E , IP67 </t>
  </si>
  <si>
    <t>HONEYWELL MK COMMANDO K9766RED</t>
  </si>
  <si>
    <t xml:space="preserve">(1212751) SOCKET: power, angled, 16A, 3P+N+E, IP67, red </t>
  </si>
  <si>
    <t>HONEYWELL MK COMMANDO K9764RED</t>
  </si>
  <si>
    <t xml:space="preserve">(1213205) RCBO: type B, 1 pole, 32A, 30mA, 10kA </t>
  </si>
  <si>
    <t>SIEMENS 5SU9 304-0KK32</t>
  </si>
  <si>
    <t xml:space="preserve">(1213193) MCB: type C, 3 pole, 63A, 10kA </t>
  </si>
  <si>
    <t>SIEMENS 5SY4363-7</t>
  </si>
  <si>
    <t xml:space="preserve">(1217031) MCB: type D, 3 pole, 40A, 10kA </t>
  </si>
  <si>
    <t>SIEMENS 5SY4340-8</t>
  </si>
  <si>
    <t xml:space="preserve">(1219055) CHANNEL: V4A stainless steel, 41x41x3m </t>
  </si>
  <si>
    <t>MUPRO</t>
  </si>
  <si>
    <t>Sanceram Chartham</t>
  </si>
  <si>
    <t>SANHA THERM SERIES 24000</t>
  </si>
  <si>
    <t>WOHLER</t>
  </si>
  <si>
    <t xml:space="preserve">1 x TESTER: leakage, flue WOHLER DP 600 £2,000.00 Excellent Condition still in case </t>
  </si>
  <si>
    <t>VITRA</t>
  </si>
  <si>
    <t>SANHA</t>
  </si>
  <si>
    <t>SIKA</t>
  </si>
  <si>
    <t xml:space="preserve">JUNCTION BOX: 200x300x80, grey </t>
  </si>
  <si>
    <t>RS PRO 122-131</t>
  </si>
  <si>
    <t xml:space="preserve">JUNCTION BOX: 200x400x80, grey </t>
  </si>
  <si>
    <t>RS PRO 122-147</t>
  </si>
  <si>
    <t xml:space="preserve">(1213196) RCBO: type C, 1 pole, 6A, 30mA, 10kA </t>
  </si>
  <si>
    <t>SIEMENS 5SU9 304-1KK06</t>
  </si>
  <si>
    <t>LAWSON FUSES</t>
  </si>
  <si>
    <t xml:space="preserve"> Sikla SKSTOP-2C 191252</t>
  </si>
  <si>
    <t xml:space="preserve">PIPE CLAMP: hanger, chilled/heating water, 57-62mm </t>
  </si>
  <si>
    <t>PIPE CLAMP: hanger, chilled/heating water, 76-81mm</t>
  </si>
  <si>
    <t xml:space="preserve"> Sikla SKSTOP-2C 191279</t>
  </si>
  <si>
    <t xml:space="preserve">PIPE CLAMP: hanger, chilled/heating water, 89-94mm </t>
  </si>
  <si>
    <t>Sikla SKSTOP-2C 191288</t>
  </si>
  <si>
    <t>PIPE CLAMP: hanger, chilled/heating water, 107-112mm</t>
  </si>
  <si>
    <t xml:space="preserve"> Sikla SKSTOP-2C 191297</t>
  </si>
  <si>
    <t xml:space="preserve">PIPE CLAMP: hanger, chilled/heating water, 138-142mm </t>
  </si>
  <si>
    <t>Sikla SKSTOP-2C 191324</t>
  </si>
  <si>
    <t>DuPont</t>
  </si>
  <si>
    <t>Abacus Elements</t>
  </si>
  <si>
    <t>DUPLO</t>
  </si>
  <si>
    <t xml:space="preserve">SIEMENS </t>
  </si>
  <si>
    <t xml:space="preserve">PRINTER PART: maintenance kit </t>
  </si>
  <si>
    <t>HEWLETT PACKARD Q7833-67901 /1145641</t>
  </si>
  <si>
    <t xml:space="preserve">PRINTER PART: fuser assy, 220V </t>
  </si>
  <si>
    <t>HEWLETT PACKARD CC519-67918 / HP3525</t>
  </si>
  <si>
    <t xml:space="preserve">PIPE CLAMP: hanger, chilled/heating water, 17-22mm </t>
  </si>
  <si>
    <t>SIKLA SKSTOP-2C 191207</t>
  </si>
  <si>
    <t xml:space="preserve">PIPE CLAMP: hanger, chilled/heating water, 27-32mm </t>
  </si>
  <si>
    <t>SIKLA SKSTOP-2C 191216</t>
  </si>
  <si>
    <t>PIPE CLAMP: hanger, chilled/heating water, 38-42mm</t>
  </si>
  <si>
    <t xml:space="preserve"> SIKLA SKSTOP-2C 194997</t>
  </si>
  <si>
    <t xml:space="preserve">PIPE CLAMP: hanger, chilled/heating water, 42-47mm </t>
  </si>
  <si>
    <t>SIKLA SKSTOP-2C 191234</t>
  </si>
  <si>
    <t xml:space="preserve">PIPE CLAMP: hanger, chilled/heating water, 48-54mm </t>
  </si>
  <si>
    <t>SIKLA SKSTOP-2C 191243</t>
  </si>
  <si>
    <t>PIPE CLAMP: hanger, chilled/heating water, 48-54mm</t>
  </si>
  <si>
    <t xml:space="preserve"> SIKLA SKSTOP-2C 191243</t>
  </si>
  <si>
    <t xml:space="preserve">PIPE CLAMP: hanger, chilled/heating water, 63-68mm </t>
  </si>
  <si>
    <t>SIKLA SKSTOP-2C 195000</t>
  </si>
  <si>
    <t xml:space="preserve">PIPE CLAMP: hanger, chilled/heating water, 76-81mm </t>
  </si>
  <si>
    <t>SIKLA SKSTOP-2C 191279</t>
  </si>
  <si>
    <t xml:space="preserve">PIPE CLAMP: hanger, chilled/heating water, 107-112mm </t>
  </si>
  <si>
    <t>SIKLA SKSTOP-2C 191297</t>
  </si>
  <si>
    <t>Edge lipping planer comes in custom made wooden box - Virutex, AP98</t>
  </si>
  <si>
    <t>Trend, DJ300 Dove Tail Jig comes in custom made wooden box</t>
  </si>
  <si>
    <t>Roberts, 10-41E Undercut saw/Jamb saw comes in box, corded 240V</t>
  </si>
  <si>
    <t>DeWalt, DW625F Router Corded, 240V in box</t>
  </si>
  <si>
    <t>Virutex, PEB50 Edge Bander Has some kind of table build on to it, comes with glue- Asset 758</t>
  </si>
  <si>
    <t>Job Lot of Legrand Trunking Parts - Quantities are not exact, items are stacked on a pallet</t>
  </si>
  <si>
    <t xml:space="preserve">Job Lot of Legrand Cable Ladder Parts </t>
  </si>
  <si>
    <t>Job Lot of Legrand Cable Ladder Parts - Quantities are not exact, items are stacked on a pallet</t>
  </si>
  <si>
    <t>Job Lot of Legrand  Parts - Quantities are not exact, items are stacked on a pallet</t>
  </si>
  <si>
    <t>Job Lot of PVC Conduit - Quantities are not exact, items are stacked on a pallet</t>
  </si>
  <si>
    <t>VARIOUS DEHN ITEMS FOR LIGHTNING PROTECTION</t>
  </si>
  <si>
    <t xml:space="preserve">3 x (1210356) LIGHTNING PROTECTION: bar, single disconnect, 14 way, 925mm FURSE LK 243-14 £109.00 Total £327.00 NEW </t>
  </si>
  <si>
    <t xml:space="preserve">10 x (1215467) LIGHTNING PROTECTION: clamp, connector, threaded bolt, terminal for fixed earthing point, 8-10/30mm DEHN 478 129 £4.50 Total £45.00 NEW </t>
  </si>
  <si>
    <t xml:space="preserve">8 x (1216301) LIGHTNING PROTECTION: clamp, fixed earthing terminal, M12, Rd 7-10/Fl30-40mm, stainless steel DEHN 478 149 £7.00 Total £56.00 NEW </t>
  </si>
  <si>
    <t xml:space="preserve">100 x (1209755) LIGHTNING PROTECTION: conductor holder, flat strip DEHN 274 030 £0.75 Total £75.00 NEW </t>
  </si>
  <si>
    <t>550 x (1216016) LIGHTNING PROTECTION: conductor holder, stainless steel, for HVI power conductor, D27-30mm, with slot 10x5.5mm DEHN 275 242 £1.70 Total £935.00 NEW25 per box</t>
  </si>
  <si>
    <t>4 x (1216018) LIGHTNING PROTECTION: connection kit, for sealing HVI power long conductor, D27mm, black  DEHN 819 142 £23.00 Total £92.00 NEW</t>
  </si>
  <si>
    <t xml:space="preserve">1 x (1218177) LIGHTNING PROTECTION: surge &amp; current arrestor, prewired, types 1&amp;2, DSH TNS 255FM, with signal contact DEHN 941 405 £236.00  NEW </t>
  </si>
  <si>
    <t>9 x (1209758) LIGHTNING PROTECTION: UF test joint box, earth electrode DEHN 549 051 £31.00 Total £279.00 NEW</t>
  </si>
  <si>
    <t>3 x (1210466) SURGE PROTECTOR: lightning &amp; surge arrestor, 2 mods DEHN 941 200 £123.50 Total £370.50 NEW</t>
  </si>
  <si>
    <t>VARIOUS ELECTRICAL ITEMS</t>
  </si>
  <si>
    <t xml:space="preserve">10 x CABLE GLAND: brass, nickel plated, M63 EPN EPN700/M63 £12.00 Total £120.00 </t>
  </si>
  <si>
    <t xml:space="preserve">420 x (1210239) CABLE GLAND KIT: plastic, 2 core+earth, 2.5mm, white, M20 WISKA 10106238 £0.60 Total £252.00 NEW </t>
  </si>
  <si>
    <t>5 x (1219020) CABLE CLIP: fire resistant, 9-11mm, single, red, 100ea/pk  LINIAN 1LC911 £13.50 Total £67.50 NEW</t>
  </si>
  <si>
    <t xml:space="preserve">5 x (1209482) CABLE CLIP: flame retardant, for use with nail gun, 100ea/pk HILTI X-EKB 386233 £47.00 Total £235.00 NEW </t>
  </si>
  <si>
    <t>54 x (1212735) CABLE TIE: fixing bolt, 6mm, 100ea/pk TERMINATION TECHNOLOGY CTFBB6 £1.80 Total £93.60 NEW</t>
  </si>
  <si>
    <t>6 x (1221222) CLIP: beam or conduit, spring steel type CS70, 5-9x20mm,100ea/pk  WALRAVEN EM50162009 £37.50 Total £225.00 NEW</t>
  </si>
  <si>
    <t>6 x (1221223) CLIP: beam or conduit, spring steel type CS70, 17-20x20mm,100ea/pk WALRAVEN EM50162020 £39.50 Total £118.50 NEW</t>
  </si>
  <si>
    <t>8 x (1221224) CLIP: beam or conduit, spring steel type CS70, 5-9x25mm,100ea/pk WALRAVEN EM50162509 £39.50 Total £158.00 NEW</t>
  </si>
  <si>
    <t xml:space="preserve">6 x (1221225) CLIP: beam or conduit, spring steel type CS70, 17-20x25mm,100ea/pk WALRAVEN EM50162520 £41.50 Total £124.50 NEW </t>
  </si>
  <si>
    <t>Laminator GBC Fusion 3100L</t>
  </si>
  <si>
    <t>FAN: Challenge, Grey Tower Fan, TF29CR</t>
  </si>
  <si>
    <t>EXCEL</t>
  </si>
  <si>
    <t>Inter-M</t>
  </si>
  <si>
    <t xml:space="preserve">Unitech HT660 Handheld PDA Scanner with power supply, battery, elasticated belt strap, stylus pen and velcro pen holder and software. </t>
  </si>
  <si>
    <t>Comes in original packaging</t>
  </si>
  <si>
    <t>Job Lot of 20 Flex Connectors FTS03 Black - 3 pole, plus loop, single trunking mount</t>
  </si>
  <si>
    <t>Technology</t>
  </si>
  <si>
    <t>Temporary Site Lighting &amp; Setup</t>
  </si>
  <si>
    <t>Lot of 2 Edwards PL34 Plinth Standpipes stainless steel, with ¾” brass bib tap</t>
  </si>
  <si>
    <t>Linear Outside Micrometer 0.01mm 225-250mm</t>
  </si>
  <si>
    <t>Linear Outside Micrometer 0.01mm 200-225mm</t>
  </si>
  <si>
    <t>Linear Outside Micrometer 0.0.1mm 175-200mm</t>
  </si>
  <si>
    <t>Linear Outside Micrometer  0.01mm 250-275mm</t>
  </si>
  <si>
    <t>Linear Outside Micrometer 0.01mm 150-175mm</t>
  </si>
  <si>
    <t>Linear Outside Micrometer 0.01mm 275-300mm</t>
  </si>
  <si>
    <t>Job Lot of 2 Industrial Style Reclaimed Scaffold Board Benches - 3.9M long, 45cm deep, 49cm tall</t>
  </si>
  <si>
    <t>JOB LOT - Plumbing</t>
  </si>
  <si>
    <t>Junction boxes, Connectors &amp; RCB's</t>
  </si>
  <si>
    <t>used - exc cond</t>
  </si>
  <si>
    <t>Duplo DF-915 folding machine</t>
  </si>
  <si>
    <t>Fire Safety</t>
  </si>
  <si>
    <t>Data Equipment</t>
  </si>
  <si>
    <t xml:space="preserve">Lightning Protection </t>
  </si>
  <si>
    <t>LC/UPC &amp; ST/UPC Duplex Patch cord Various Lengths</t>
  </si>
  <si>
    <t>Miscellaneous Items</t>
  </si>
  <si>
    <t>Cable Management</t>
  </si>
  <si>
    <t>Challenge</t>
  </si>
  <si>
    <t>Record No.5 Engineers' Vice</t>
  </si>
  <si>
    <t>Record No.4 Engineers' Vice</t>
  </si>
  <si>
    <t>Record No.3 Engineers' Vice</t>
  </si>
  <si>
    <t>Cascade Bale Clamp 35D</t>
  </si>
  <si>
    <t>Gravograph Engraving Machine with letters and numbers (1987 - IM3 113072)</t>
  </si>
  <si>
    <t>PRINTER: Konica Minolta Bizhub 3622</t>
  </si>
  <si>
    <t>Vertical Pump Lowara SV208T11T</t>
  </si>
  <si>
    <t>Refurbished</t>
  </si>
  <si>
    <t>Schluter Ditra Drain 8 Waterproofing  Membrane, Pressure Equalisation</t>
  </si>
  <si>
    <t>Tall Warehouse Roller Cages</t>
  </si>
  <si>
    <t>Job Lot of HVAC Parts:</t>
  </si>
  <si>
    <t>Domus EasiPipe 100 Rigid Duct 1m Length, 100m diameter</t>
  </si>
  <si>
    <t>Domus S125 Round to Rectangular Adapter</t>
  </si>
  <si>
    <t>Rectangular elbow 90 degree bend thermal ducting</t>
  </si>
  <si>
    <t>SLIK Pro 700DX Tripod - boxed</t>
  </si>
  <si>
    <t>SLIK</t>
  </si>
  <si>
    <t>Photo Geek Equipment: 3 x tripods, 3 x bulb holders, 3 x softboxes and 3 x inner diffusers</t>
  </si>
  <si>
    <t>HP Enterprise ProLiant ML350p Gen8 Server Serial Number: CZ24160LX1
RAM: 48GB
HHD: 3x900GB + 2x146GB
CPU: 2x 2 GHz Intel® Xeon® E5 Family E5-2640 v2 L3 Cache
Includes rack mount</t>
  </si>
  <si>
    <t>31 x KINGSPAN KOOLTHERM FM INSULATION: pipe, phenolic, Wall25xOD80mmx1m in1 box</t>
  </si>
  <si>
    <t>7 x KINGSPAN KOOLTHERM FM INSULATION: pipe, foil faced, Wall35xID108mmx1m in 2 boxes</t>
  </si>
  <si>
    <t>31 x KINGSPAN KOOLTHERM FM INSULATION: pipe, foil faced, Wall25xID130mmx1m  in 4 boxes</t>
  </si>
  <si>
    <t>18 x KINGSPAN KOOLTHERM FM INSULATION : pipe, foil faced, Wall25xID168mmx1m in 3 boxes</t>
  </si>
  <si>
    <t>11 x KINGSPAN KOOLTHERM FM INSULATION: pipe, phenolic, Wall25xID170mmx1m bonded foil vapour barrier jacket in 1 box</t>
  </si>
  <si>
    <t>11 x KINGSPAN KOOLTHERM FM INSULATION: pipe, foil faced, Wall25xID205x1m in 3 boxes</t>
  </si>
  <si>
    <t>10 x KINGSPAN KOOLTHERM FM INSULATION: pipe, Wall25xOD219mmx1m in 2 boxes</t>
  </si>
  <si>
    <t>13 x KINGSPAN KOOLTHERM FM INSULATION: pipe, phenolic, Wall25xID225mmx1m  bonded foil vapour barrier jacket in 2 boxes</t>
  </si>
  <si>
    <t>8 x KINGSPAN KOOLTHERM FM INSULATION: pipe, foil faced, Wall25xID260mmx1m in 5 boxes</t>
  </si>
  <si>
    <t>6 x KINGSPAN KOOLTHERM FM INSULATION: pipe, foil faced, Wall25xID324mmx1m in 3 boxes</t>
  </si>
  <si>
    <t>24 x KINGSPAN KOOLTHERM FM INSULATION: pipe, foil faced, Wall25xID410mmx1m in 3 boxes</t>
  </si>
  <si>
    <t>8 x KINGSPAN KOOLTHERM FM INSULATION: pipe, foil faced, Wall25xID510mmx1m in 3 boxes</t>
  </si>
  <si>
    <t>6 x KINGSPAN KOOLTHERM FM INSULATION: pipe, foil faced, Wall25xID610mmx1m in 1 box</t>
  </si>
  <si>
    <t>24 x KINGSPAN KOOLTHERM FM INSULATION: pipe, foil faced, Wall25xID640mmx1m in 4 boxes</t>
  </si>
  <si>
    <t xml:space="preserve">6 x KINGSPAN KOOLTHERM FM INSULATION: pipe, foil faced, Wall25xID810mmx1m in 1 box </t>
  </si>
  <si>
    <t>3 x KINGSPAN KOOLTHERM FM INSULATION: pipe, foil faced Wall25xOD305mmx1m in1 box</t>
  </si>
  <si>
    <t>KINGSPAN KOOLTHERM FM INSULATION: pipe in new condition and boxed by each size and shrink wrapped on 5-6 pallets</t>
  </si>
  <si>
    <t>Kingspan/Armacell Insulation</t>
  </si>
  <si>
    <t>Aluminium 18" to 30" Hop Up/Work Platform</t>
  </si>
  <si>
    <t>Hillbrush Industrial Stiff 457mm H13/3 Broom Head</t>
  </si>
  <si>
    <t>BAHCO 100-10-2 Hand Second Cut File</t>
  </si>
  <si>
    <t>Speed Square 7"</t>
  </si>
  <si>
    <t>Floor Scraper 151cm (Scraper blade 30cm wide)</t>
  </si>
  <si>
    <t xml:space="preserve">Stanley or Marshalltown T-Square - Metal - 1215mm x 350mm </t>
  </si>
  <si>
    <t>Carpenters Roofing Square - Metal 600 x 400mm</t>
  </si>
  <si>
    <t>4x Stanley Chalk Refill Blue 1.1kg</t>
  </si>
  <si>
    <t>Job lot: Termination Technology EC25/8 end caps, 25mm x 90, Ortronics blank tracjack socket parts, white, 43 packs of 10, L-Com data part axa connectors x 15</t>
  </si>
  <si>
    <t>MCCB: 4 pole, 32A, adj unit  SIEMENS 3VA1132-6GE46-0AA0</t>
  </si>
  <si>
    <t xml:space="preserve">INSERT: brass, stabilisation, 16x0.9mm </t>
  </si>
  <si>
    <t>VULKAN LOKRING L12003089</t>
  </si>
  <si>
    <t>INSERT: brass, stabilisation, 19.1x1.2mm</t>
  </si>
  <si>
    <t xml:space="preserve"> VULKAN LOKRING L12002766</t>
  </si>
  <si>
    <t xml:space="preserve">INSERT: brass, stabilisation, 22x1.2mm </t>
  </si>
  <si>
    <t>VULKAN LOKRING L12002895</t>
  </si>
  <si>
    <t xml:space="preserve">INSERT: brass, stabilisation, 22x1mm </t>
  </si>
  <si>
    <t>VULKAN LOKRING L12001997</t>
  </si>
  <si>
    <t xml:space="preserve">INSERT: brass, stabilisation, 28.6x1.6mm </t>
  </si>
  <si>
    <t>VULKAN 28.6-VHMS16</t>
  </si>
  <si>
    <t>INSERT: brass, stabilisation, 6.4x0.7mm</t>
  </si>
  <si>
    <t xml:space="preserve">INSERT: brass, stabilisation, 9.53x0.8mm </t>
  </si>
  <si>
    <t>VULKAN LOKRING L12003085</t>
  </si>
  <si>
    <t>VULKAN LOKRING L12003526</t>
  </si>
  <si>
    <t xml:space="preserve">CAP: brass, 16mm </t>
  </si>
  <si>
    <t>VULKAN LOKRING L13004947</t>
  </si>
  <si>
    <t xml:space="preserve">CAP: brass, 28.6mm </t>
  </si>
  <si>
    <t>VULKAN LOKRING L13004953</t>
  </si>
  <si>
    <t xml:space="preserve">CAP: brass, 9.53mm </t>
  </si>
  <si>
    <t>VULKAN LOKRING L13004943</t>
  </si>
  <si>
    <t xml:space="preserve">CONNECTOR: brass, straight, 16mm </t>
  </si>
  <si>
    <t>VULKAN LOKRING L13001261</t>
  </si>
  <si>
    <t xml:space="preserve">CONNECTOR: brass, straight, 28.6mm </t>
  </si>
  <si>
    <t>VULKAN LOKRING L13001945</t>
  </si>
  <si>
    <t xml:space="preserve">CONNECTOR: brass, with schrader valve, NK MS SV50, 16mm </t>
  </si>
  <si>
    <t>VULKAN L13001324</t>
  </si>
  <si>
    <t xml:space="preserve">CONNECTOR: straight reducing, 16x12.7mm, ⅝x½", 16/12.7 NR Ms 50 </t>
  </si>
  <si>
    <t>VULKAN LOKRING L13001703</t>
  </si>
  <si>
    <t xml:space="preserve">CONNECTOR: straight reducing, 19x12.7mm, ¾x½", 19/12.7 NR Ms 50 </t>
  </si>
  <si>
    <t>VULKAN LOKRING L13001826</t>
  </si>
  <si>
    <t xml:space="preserve">CONNECTOR: straight reducing, 19x16mm, ¾x⅝", 19/16 NR Ms 50 </t>
  </si>
  <si>
    <t>VULKAN LOKRING L13001446</t>
  </si>
  <si>
    <t xml:space="preserve">CONNECTOR: straight reducing, 22x19mm, ⅞x¾", 22/19 NR Ms 50 </t>
  </si>
  <si>
    <t>VULKAN L13001447</t>
  </si>
  <si>
    <t xml:space="preserve">ELBOW: copper, 45°, 16mm </t>
  </si>
  <si>
    <t>VULKAN LOKRING L13005961</t>
  </si>
  <si>
    <t xml:space="preserve">ELBOW: copper, 90°, 16mm </t>
  </si>
  <si>
    <t>VULKAN LOKRING L13005954</t>
  </si>
  <si>
    <t xml:space="preserve">ELBOW: copper, 90°, 28.6mm </t>
  </si>
  <si>
    <t>VULKAN LOKRING L13005957</t>
  </si>
  <si>
    <t xml:space="preserve">CAP: 19 VS Ms 50, brass, 19mm </t>
  </si>
  <si>
    <t>VULKAN LOKRING L13004949</t>
  </si>
  <si>
    <t xml:space="preserve">CONNECTOR: brass, straight, 12.7mm </t>
  </si>
  <si>
    <t>VULKAN LOKRING L13001571</t>
  </si>
  <si>
    <t xml:space="preserve"> CAP: brass, 12.7mm </t>
  </si>
  <si>
    <t>VULKAN LOKRING L13004946</t>
  </si>
  <si>
    <t xml:space="preserve">CONNECTOR: brass, straight, 19.1mm </t>
  </si>
  <si>
    <t>VULKAN LOKRING L13000605</t>
  </si>
  <si>
    <t xml:space="preserve">CONNECTOR: brass, straight, 22mm </t>
  </si>
  <si>
    <t>VULKAN LOKRING L13000607</t>
  </si>
  <si>
    <t>ELBOW: copper, 45°, 19.1mm</t>
  </si>
  <si>
    <t xml:space="preserve"> VULKAN LOKRING L13005962</t>
  </si>
  <si>
    <t xml:space="preserve">ELBOW: copper, 45°, 9.53mm </t>
  </si>
  <si>
    <t>VULKAN LOKRING L13005959</t>
  </si>
  <si>
    <t>ELBOW: copper, 90°, 12.7mm</t>
  </si>
  <si>
    <t xml:space="preserve"> VULKAN LOKRING L13005953</t>
  </si>
  <si>
    <t xml:space="preserve">ELBOW: copper, 90°, 19.1mm </t>
  </si>
  <si>
    <t>VULKAN LOKRING L13005955</t>
  </si>
  <si>
    <t xml:space="preserve">ELBOW: copper, 90°, 22mm </t>
  </si>
  <si>
    <t>VULKAN LOKRING L13005956</t>
  </si>
  <si>
    <t>ELBOW: copper, 90°, 9.53mm</t>
  </si>
  <si>
    <t xml:space="preserve"> VULKAN LOKRING L13005952</t>
  </si>
  <si>
    <t xml:space="preserve">INSERT: brass, stabilisation, 12.7x0.9mm </t>
  </si>
  <si>
    <t>VULKAN LOKRING L12003088</t>
  </si>
  <si>
    <t xml:space="preserve">REFRIGERATION PART: flare fitting seal, 12.7mm </t>
  </si>
  <si>
    <t>VULKAN LOKRING L12003038</t>
  </si>
  <si>
    <t xml:space="preserve">REFRIGERATION PART: flare fitting, 12.7mm </t>
  </si>
  <si>
    <t>VULKAN LOKRING L13004847</t>
  </si>
  <si>
    <t xml:space="preserve">SEALANT: brass, anaerobic, up to 30°C, 50ml </t>
  </si>
  <si>
    <t>VULKAN LOKPREP L14003406</t>
  </si>
  <si>
    <t xml:space="preserve"> VALVE: ball, with schrader, 22mm </t>
  </si>
  <si>
    <t>VULKAN LOKRING L13005945 BVS 22</t>
  </si>
  <si>
    <t xml:space="preserve">CONNECTOR: brass, straight, 6.35mm NK </t>
  </si>
  <si>
    <t>VULKAN LOKRING</t>
  </si>
  <si>
    <t xml:space="preserve">CONNECTOR: brass, straight, 9.53mm NK </t>
  </si>
  <si>
    <t xml:space="preserve">CONNECTOR: brass, straight, 28.6/22 NK MS50 </t>
  </si>
  <si>
    <t>VULKAN LOKRING L13003106</t>
  </si>
  <si>
    <t xml:space="preserve">STRAINER: type Y, threaded, bronze body, stainless steel 0.25mm mesh, DN15 </t>
  </si>
  <si>
    <t>OVENTROP 1121004</t>
  </si>
  <si>
    <t xml:space="preserve">STRAINER: type Y, threaded, bronze body, stainless steel 0.6mm mesh, DN25 </t>
  </si>
  <si>
    <t>OVENTROP 1121008</t>
  </si>
  <si>
    <t xml:space="preserve">STRAINER: type Y, threaded, bronze body, stainless steel 0.6mm mesh, DN32 </t>
  </si>
  <si>
    <t>OVENTROP 1120010</t>
  </si>
  <si>
    <t xml:space="preserve">STRAINER: type Y, threaded, bronze body, stainless steel, 0.25mm mesh, DN20 </t>
  </si>
  <si>
    <t>OVENTROP 1121006</t>
  </si>
  <si>
    <t xml:space="preserve">VALVE: ball, bronze, potable water, extended plastic handle, DN40, 1½" Rp </t>
  </si>
  <si>
    <t>OVENTROP 4208812</t>
  </si>
  <si>
    <t xml:space="preserve">VALVE: ball, bronze, potable water, extended plastic handle, DN50, 2" Rp </t>
  </si>
  <si>
    <t>OVENTROP 4208816</t>
  </si>
  <si>
    <t xml:space="preserve">VALVE: ball, drain &amp; fill, potable water, nickel plated, DN15 </t>
  </si>
  <si>
    <t>OVENTROP 1033152 OPTIFLEX</t>
  </si>
  <si>
    <t xml:space="preserve">VALVE: ball, T-handle, male/female ports, DN15 </t>
  </si>
  <si>
    <t>OVENTROP 1076304</t>
  </si>
  <si>
    <t xml:space="preserve">VALVE: check, swing, wafer, steel, DN65 </t>
  </si>
  <si>
    <t>OVENTROP 1072551</t>
  </si>
  <si>
    <t xml:space="preserve">VALVE: check, wafer, double door, cast iron, PN16, DN50 </t>
  </si>
  <si>
    <t>OVENTROP 1072650</t>
  </si>
  <si>
    <t xml:space="preserve">VALVE: double regulating &amp; commissioning, hydrocontrol VFC, flanged PN16, DN65 </t>
  </si>
  <si>
    <t>OVENTROP 1062651</t>
  </si>
  <si>
    <t xml:space="preserve">VALVE: drain, brass, soft seal hose connection &amp; cap, DN15 female </t>
  </si>
  <si>
    <t>OVENTROP 1033814</t>
  </si>
  <si>
    <t xml:space="preserve">VALVE: drain, brass, soft seal hose connection &amp; cap, DN25 male </t>
  </si>
  <si>
    <t>OVENTROP 1033308</t>
  </si>
  <si>
    <t xml:space="preserve">VALVE: ball, brass, lever handle, female-female ports, DN8 </t>
  </si>
  <si>
    <t>OVENTROP</t>
  </si>
  <si>
    <t xml:space="preserve">VALVE: butterfly, lever, lugged, EPDM liner, PN10/16, DN100 </t>
  </si>
  <si>
    <t>OVENTROP 1048253</t>
  </si>
  <si>
    <t>VALVE: butterfly, lever, lugged, EPDM liner, PN10/16, DN80</t>
  </si>
  <si>
    <t xml:space="preserve"> OVENTROP 1048252</t>
  </si>
  <si>
    <t xml:space="preserve">VALVE: check, double, BSP, female, DN32, WRAS </t>
  </si>
  <si>
    <t>OVENTROP 4400110</t>
  </si>
  <si>
    <t xml:space="preserve">Measuring Adapter, G3/4 x diameter 6mm, </t>
  </si>
  <si>
    <t>OVENTROP 1060299</t>
  </si>
  <si>
    <t xml:space="preserve">COUPLING: press, straight, PE-RT/AL/PE-RT pipe, 16/16mm </t>
  </si>
  <si>
    <t>HETTA HSPS16</t>
  </si>
  <si>
    <t xml:space="preserve">ELBOW: press, 90°, 16x16mm </t>
  </si>
  <si>
    <t>HETTA HSPE16</t>
  </si>
  <si>
    <t xml:space="preserve">VITRA SENTO RIM-EX 7748B003-0075 WC WALL MOUNT PAN </t>
  </si>
  <si>
    <t xml:space="preserve">VALVE: lockshield, straight, RLV, DN15 </t>
  </si>
  <si>
    <t>DANFOSS 003L0144</t>
  </si>
  <si>
    <t xml:space="preserve">VALVE: radiator, lockshield, angle, chrome plated, DN15 </t>
  </si>
  <si>
    <t>DANFOSS 003L0273</t>
  </si>
  <si>
    <t>VALVE: solenoid, ac/dc, ½" flare connection</t>
  </si>
  <si>
    <t>DANFOSS 032L8079</t>
  </si>
  <si>
    <t xml:space="preserve">VALVE: lockshield, angle, RLV, DN15 </t>
  </si>
  <si>
    <t>DANFOSS 003L0143</t>
  </si>
  <si>
    <t xml:space="preserve">VALVE: solenoid, EVR 2 NC 1/4" flare, 16mm </t>
  </si>
  <si>
    <t>DANFOSS 032F8056</t>
  </si>
  <si>
    <t xml:space="preserve">VALVE: solenoid, EVR6 NC 1/2" ODF x 1/2" ODF </t>
  </si>
  <si>
    <t>DANFOSS 032L1209</t>
  </si>
  <si>
    <t>DANFOSS</t>
  </si>
  <si>
    <t xml:space="preserve">Stewart Buchanan 632 Gauge: pressure, glycerine filled, direct bottom connection, 100mm, 0-40m H20, 3/8" BSP </t>
  </si>
  <si>
    <t xml:space="preserve">Stewart Buchanan 632 Gauge: pressure, glycerine filled, direct bottom connection, 100mm, -10 - +10m H20, 3/8" BSP </t>
  </si>
  <si>
    <t>Wike 123.53.100 Gauge: pressure, bourdon tube, liquid filled, stainless steel, 1/2" male lower mount, 100mm dial, 0-10 bar</t>
  </si>
  <si>
    <t xml:space="preserve">CONNECTOR: DZR brass, push-fit, 15mmx½"BSP, female </t>
  </si>
  <si>
    <t>PEGLER YORKSHIRE TECTITE 65206</t>
  </si>
  <si>
    <t xml:space="preserve">CONNECTOR: stainless steel, push-fit, 15mmx½"BSP, female </t>
  </si>
  <si>
    <t>PEGLER YORKSHIRE TECTITE 25206</t>
  </si>
  <si>
    <t xml:space="preserve">COUPLING: DZR copper alloy, push-fit x push-fit, reducing, 15x12mm </t>
  </si>
  <si>
    <t>PEGLER YORKSHIRE CLASSIC TECTITE 45161</t>
  </si>
  <si>
    <t>COUPLING: straight, push-fit, 15mm  (50 blue, 27 brown)</t>
  </si>
  <si>
    <t>PEGLER YORKSHIRE TECTITE TX1/TX270 PRO 65114</t>
  </si>
  <si>
    <t xml:space="preserve">ELBOW: DZR brass, push-fit, 15mm </t>
  </si>
  <si>
    <t>PEGLER YORKSHIRE TECTITE 65516</t>
  </si>
  <si>
    <t>SIKLA</t>
  </si>
  <si>
    <t>ACCESS DOOR: HVAC, curved, ACC21 size 25, 250x150mm</t>
  </si>
  <si>
    <t xml:space="preserve"> LINDAB 889068</t>
  </si>
  <si>
    <t xml:space="preserve">ACCESS DOOR: HVAC, curved, size 12, 180x080mm, 121-130mm </t>
  </si>
  <si>
    <t xml:space="preserve">ACCESS DOOR: HVAC, curved, ACC18, size 16, 180x80mm, 151-170mm </t>
  </si>
  <si>
    <t>LINDAB 889063</t>
  </si>
  <si>
    <t xml:space="preserve">ACCESS DOOR: HVAC, curved, ACC32, size 40, 300x200mm </t>
  </si>
  <si>
    <t xml:space="preserve">ACCESS DOOR: HVAC, 200x200mm </t>
  </si>
  <si>
    <t>LINDAB 889030</t>
  </si>
  <si>
    <t xml:space="preserve">ACCESS DOOR: HVAC, curved, ACC43, size 56, 400x300mm </t>
  </si>
  <si>
    <t>ERICO 187191</t>
  </si>
  <si>
    <t xml:space="preserve">BRACKET: stud box, telescopic, 50ea/bx  - </t>
  </si>
  <si>
    <t>Ideal Standard N1389</t>
  </si>
  <si>
    <t>DISPENSER: soap, with bracket and holder, ceramic, chrome and white</t>
  </si>
  <si>
    <t>REFRIGERATOR: Electrolux, integrated 600mm wide, with ice box.  Originally purchased in early 2015.</t>
  </si>
  <si>
    <t>Jenkins Wood Colour Stain, CO51, white, 5L - non fade for hard and soft woods</t>
  </si>
  <si>
    <t>Veso Screeding tools 145/169/171/203cm high</t>
  </si>
  <si>
    <t>Electrical - Cables</t>
  </si>
  <si>
    <t>Electrical - Fixings &amp; Parts</t>
  </si>
  <si>
    <t>Electrical - Tools</t>
  </si>
  <si>
    <t>Electrical - Lamps/Bulbs/Luminaires</t>
  </si>
  <si>
    <t>Plumbing - Materials</t>
  </si>
  <si>
    <t>Plumbing - Tools &amp; Equipment</t>
  </si>
  <si>
    <t>Mechanical - Tools &amp; Equipment</t>
  </si>
  <si>
    <t>Mechanical - Materials</t>
  </si>
  <si>
    <t>Machinery</t>
  </si>
  <si>
    <t>Hand Tools</t>
  </si>
  <si>
    <t>VALVE: gunmetal, quick turn, female, DN32</t>
  </si>
  <si>
    <t>Aba Beul GmbH 71401.112.2</t>
  </si>
  <si>
    <t>VALVE: gunmetal, quick turn, female, DN25</t>
  </si>
  <si>
    <t>Aba Beul GmbH 71401.110.2</t>
  </si>
  <si>
    <t>VALVE: butterfly, lever, fully lugged, 5"</t>
  </si>
  <si>
    <t>VALVE: butterfly, lever, fully lugged, 3"</t>
  </si>
  <si>
    <t>VALVE: isolation, 22mm</t>
  </si>
  <si>
    <t>Ballofix</t>
  </si>
  <si>
    <t>VALVE: drain cock, type A, 15mm tail</t>
  </si>
  <si>
    <t>BOSS</t>
  </si>
  <si>
    <t>Fireball 1602DV Propane Gas Space Heater</t>
  </si>
  <si>
    <t xml:space="preserve">PLASTERING HAWK MARSHALLTOWN </t>
  </si>
  <si>
    <t>Plastering Job Lot</t>
  </si>
  <si>
    <t>Construction/Industrial - Storage, Tools &amp; Equipment</t>
  </si>
  <si>
    <t>Construction/Industrial  - Materials</t>
  </si>
  <si>
    <t>Power Tools &amp; Accessories</t>
  </si>
  <si>
    <t>Work Platform 600 x 300 x 480 mm</t>
  </si>
  <si>
    <t>Unbranded</t>
  </si>
  <si>
    <t>-</t>
  </si>
  <si>
    <t>Work Platform 600 x 800 x 620 mm</t>
  </si>
  <si>
    <t>Work Platform 600 x 500 x 480 mm</t>
  </si>
  <si>
    <t>Work Platform 122 x 240 x 450 mm</t>
  </si>
  <si>
    <t>STABILA: 1.8m (6ft) Spirit Level 96-2M</t>
  </si>
  <si>
    <t>Dimplex, oil filled, standing, electric radiators</t>
  </si>
  <si>
    <t>Konica Minolta Bizhub C3100P imaging unit - Cyan</t>
  </si>
  <si>
    <t>Megastep Ladder 4 Tread</t>
  </si>
  <si>
    <t>YOUNGMAN</t>
  </si>
  <si>
    <t>Steps 3 Tread</t>
  </si>
  <si>
    <t>MACALLISTER</t>
  </si>
  <si>
    <t>Catering Equipment</t>
  </si>
  <si>
    <t>1 x Stihl BP600  backpack leaf blower parts Wand and trigger assembly complete with wiring and plug, fuel tank and cap with breather vent, backpack chassis with straps and padding, pull start mechanism with handle, cord and internal pawls/dog clip etc. Coil unit with HT lead and cap, genuine Stihl S184 312A carburettor working previously. All removed from a working unit that was uneconomical to repair however no guarantee implied or given about their current function, believed good however.</t>
  </si>
  <si>
    <t>1 x Job lot Stihl BG86C pull start housings  Stihl 42410801804: two come with handles and cords,one has dog clip, pawls, washer, reel,return spring and assist spring, one has the return reel, return spring, pawls, cord and handle and one is the plastic housing only with wear to the shaft.  All were replaced due to failure of one part or another but plenty of small spares</t>
  </si>
  <si>
    <t>1 x Yanmar Pump Assembly L100 (714339-51310) :Roughly 1500 hours use, yanmar injector pump from L100 engine with same hours. Replaced with new pump to problem solve and engine issue, later found to be another part so assumed good used condition for hours.</t>
  </si>
  <si>
    <t>1 x HONDA GX3 Engine Cap</t>
  </si>
  <si>
    <t xml:space="preserve">Job lot of parts for spares and repairs </t>
  </si>
  <si>
    <t xml:space="preserve">1 x HPI Hydroperfect International Hydraulic Pump  Thwaites 9 ton dumper Part Number: P1APK2026UA#1100N Spares or Repairs : Hydraulic pump removed from a working 9 ton Thwaites dumper with approx 2200 hours use, found to not be the problem, so believe in good working order  </t>
  </si>
  <si>
    <t>WHITE EMPERADOR TILE: marble, polished, 610x406x12mm</t>
  </si>
  <si>
    <t>New - boxed</t>
  </si>
  <si>
    <t>(933943-1) 140 x 4571315 SCHNEIDER PERFORMA CABLE BASKET PART: take off plate, conduit (£184.80)
Items Unused, New in Original Boxes. (14 Boxes of 10 each)</t>
  </si>
  <si>
    <t xml:space="preserve">(933943-2) 650 x 4530300 SCHNEIDER PERFORMA CABLE BASKET PART: profile, fast fixing (£182.00)
Items Unused, New in Original Boxes. (13 Boxes of 50 each) </t>
  </si>
  <si>
    <t xml:space="preserve">(933943-3) 90 x CABLE BASKET PART: coupling, fast, H70-105mm (£33.30)
(OLD IC: 1193633) Schneider 4530200 Items Unused, New in Original Boxes. (3 Boxes of 30 each) </t>
  </si>
  <si>
    <t xml:space="preserve">(933943-4) 9 x CABLE BASKET PART: dropout, electroplated, galv, bend, radius compliant (£10.71)
(OLD IC: 1193635)Schneider 4530700 Items Unused, New in Original Boxes. (9 Loose - Normally a box of 10 each) </t>
  </si>
  <si>
    <t xml:space="preserve">
8 x CHANNEL PART: bracket, angle fixing, soffit cleat, 100/bx BRITISH GYPSUM GYPFRAME MF12 new in box</t>
  </si>
  <si>
    <t>HILTI TE DRS 6-A Dust Removal System, no box</t>
  </si>
  <si>
    <t>HILTI TE DRS 4-A Dust Removal System, no box</t>
  </si>
  <si>
    <t>REMS LITHIUM TORCH (no battery)</t>
  </si>
  <si>
    <t>STABILA: 60cm Spirit Level</t>
  </si>
  <si>
    <t>Used, no box</t>
  </si>
  <si>
    <t xml:space="preserve">HILTI  </t>
  </si>
  <si>
    <t>HILTI 102 SPX-H X-Change Module</t>
  </si>
  <si>
    <t>DeWalt</t>
  </si>
  <si>
    <t>Trend</t>
  </si>
  <si>
    <t>Roberts</t>
  </si>
  <si>
    <t>REMS</t>
  </si>
  <si>
    <t>HILTI DX351 Powder Actuated Nail Gun with pole tool extension 48.5cm</t>
  </si>
  <si>
    <t>Ortronics rack part Cat6A 1RV: patch panel 24 port - OR-PHD6AU24 x3</t>
  </si>
  <si>
    <t>1016010 Leopard Thorn light batten, fluorescent, switch start, 1 x 70W PP170 x9</t>
  </si>
  <si>
    <t>Siemens DISTRIBUTION BOARD: DB=20+001/SS1/20</t>
  </si>
  <si>
    <t>LE light IP65 100w x2</t>
  </si>
  <si>
    <t>Floodlight, Metal halide luminaire 100v 14m lead 400w</t>
  </si>
  <si>
    <t>Job Lot of 25 x 110V High Frequency Fluorescent 2 x 58W Site Lights</t>
  </si>
  <si>
    <t>Job Lot: Hoses for sump pump/large blue hose/2x green rhino sediment filter (new)/Xone 1 tonne quick install push trolley/DEHN 10 guide pulley (lightning protection)/Handy shearing machine</t>
  </si>
  <si>
    <t>Job lot of 50 x Cubis Systems Hydrant Sectional Access Chambers</t>
  </si>
  <si>
    <t>30-963829</t>
  </si>
  <si>
    <t>Phonic Speaker Mobile PA Speaker 8" 2 Way Coaxial Speaker</t>
  </si>
  <si>
    <t>10-972176</t>
  </si>
  <si>
    <t>SHOWER PART: drain, thin set floor, vertical outlet, DN50, grey Schluter Kerdi KD BAV 50 GVB</t>
  </si>
  <si>
    <t>FLOOR DRAIN: thin set floor, vertical outlet, DN50, grey Schluter Kerdi BV 50 GVB</t>
  </si>
  <si>
    <t>JOB LOT: various Schluter Kerdi products</t>
  </si>
  <si>
    <t>ARCO fire extinguisher cabinet, latch lock x 2 4500401/JBWE70</t>
  </si>
  <si>
    <t>Craig &amp; Derricott switch - emergency power off control station key release</t>
  </si>
  <si>
    <t>Magicard machine 3633/22/04 Enduro 3E</t>
  </si>
  <si>
    <t>Veracity data part - ethernet range extender base side  VLS-1P-B and camera side VLS-1P-C x 10 of each</t>
  </si>
  <si>
    <t>Vanderbilt security access part: controller, advanced central, ACC-lite AC5200 x3</t>
  </si>
  <si>
    <t>Tripp Lite Single-Phase Auto Transfer Switch/Metered Power Distribution Unit</t>
  </si>
  <si>
    <t>10-925333</t>
  </si>
  <si>
    <t>Gradus ELINS50 FLOOR TRIM: stair nosing, insert for ELA115550, linen 25m x 5 rolls 4 x new and 1 open and part used</t>
  </si>
  <si>
    <t xml:space="preserve"> 6 x Denon Professional Power Solid State Player DN-F300</t>
  </si>
  <si>
    <t>974116/972123</t>
  </si>
  <si>
    <t>Job Lot of 3 x Evercool EC8025TH 12CA 0.34A Fan + Heatsink</t>
  </si>
  <si>
    <t>Job Lot of 4 x Tenma 72-9195 Auto Ranging Mini Light Meter</t>
  </si>
  <si>
    <t>10-978006</t>
  </si>
  <si>
    <t>Siemens controller, web interface, bacnet, IP with STD functionality - S55842-Z117</t>
  </si>
  <si>
    <t>Kamstrup water meter FlowIQ 3100, cold water, wired</t>
  </si>
  <si>
    <t>Starrett 1 x deep throat micrometer 222 &amp; 2 x 75mm-100mm 463m</t>
  </si>
  <si>
    <t>HILTI DD VP-U 110V</t>
  </si>
  <si>
    <t xml:space="preserve">VACUUM PUMP: diamond drilling system </t>
  </si>
  <si>
    <t xml:space="preserve">CORE DRILL: diamond drill </t>
  </si>
  <si>
    <t>HILTI DD 200</t>
  </si>
  <si>
    <t xml:space="preserve">CORE DRILLING RIG: for diamond drill above, with base plate </t>
  </si>
  <si>
    <t xml:space="preserve">Surprep protectaline kit SDR11 with bluesteel case </t>
  </si>
  <si>
    <t xml:space="preserve">Debeader 400mm external </t>
  </si>
  <si>
    <t xml:space="preserve">Surprep protectaline kit SDR11 with redsteel case </t>
  </si>
  <si>
    <t xml:space="preserve">Modulift Spreader Beam – 4 parts </t>
  </si>
  <si>
    <t xml:space="preserve">Job Lot of 300 x (1215954) LUMINIARE: fluorescent, compact, ES, 110V, 18W </t>
  </si>
  <si>
    <t xml:space="preserve">Job Lot of 10 x SHEYEBK ETERNA Lamp </t>
  </si>
  <si>
    <t xml:space="preserve">Job Lot of 58 x (1208838) LUMINAIRE: bulkhead, clear, BC </t>
  </si>
  <si>
    <t>50% DISCOUNT</t>
  </si>
  <si>
    <t>7 x Samsung Monitors 
1 x Samsung SyncMaster 2343 23"
6 x Samsung SyncMaster 2433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</si>
</sst>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1"/>
      <name val="Calibri"/>
      <family val="2"/>
    </font>
    <font>
      <u/>
      <sz val="11"/>
      <color theme="1"/>
      <name val="Calibri"/>
      <family val="2"/>
      <scheme val="minor"/>
    </font>
    <font>
      <sz val="11"/>
      <name val="Calibri"/>
      <family val="2"/>
    </font>
    <font>
      <b/>
      <sz val="11"/>
      <color rgb="FFFF0000"/>
      <name val="Calibri"/>
      <family val="2"/>
      <scheme val="minor"/>
    </font>
    <font>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253">
    <xf numFmtId="0" fontId="0" fillId="0" borderId="0" xfId="0"/>
    <xf numFmtId="0" fontId="0" fillId="0" borderId="0" xfId="0" applyFill="1" applyBorder="1"/>
    <xf numFmtId="0" fontId="0" fillId="0" borderId="0" xfId="0" applyFill="1" applyBorder="1" applyAlignment="1">
      <alignment wrapText="1"/>
    </xf>
    <xf numFmtId="0" fontId="19" fillId="0" borderId="0" xfId="0" applyFont="1" applyFill="1" applyBorder="1"/>
    <xf numFmtId="0" fontId="0" fillId="0" borderId="0" xfId="0" applyFill="1" applyBorder="1" applyAlignment="1"/>
    <xf numFmtId="44" fontId="0" fillId="0" borderId="0" xfId="43" applyFont="1" applyFill="1" applyBorder="1"/>
    <xf numFmtId="164" fontId="0" fillId="0" borderId="0" xfId="0" applyNumberFormat="1" applyFill="1" applyBorder="1"/>
    <xf numFmtId="0" fontId="0" fillId="0" borderId="0" xfId="0" applyFill="1" applyBorder="1" applyAlignment="1">
      <alignment horizontal="center"/>
    </xf>
    <xf numFmtId="0" fontId="14" fillId="0" borderId="0" xfId="0" applyFont="1" applyFill="1" applyBorder="1"/>
    <xf numFmtId="164" fontId="0" fillId="0" borderId="0" xfId="0" applyNumberFormat="1" applyFill="1" applyBorder="1" applyAlignment="1">
      <alignment horizontal="right"/>
    </xf>
    <xf numFmtId="0" fontId="0" fillId="0" borderId="12" xfId="0" applyFill="1" applyBorder="1"/>
    <xf numFmtId="8" fontId="0" fillId="0" borderId="0" xfId="0" applyNumberFormat="1" applyFill="1" applyBorder="1"/>
    <xf numFmtId="0" fontId="0" fillId="0" borderId="10" xfId="0" applyFill="1" applyBorder="1"/>
    <xf numFmtId="0" fontId="0" fillId="0" borderId="10" xfId="0" applyFill="1" applyBorder="1" applyAlignment="1"/>
    <xf numFmtId="164" fontId="0" fillId="0" borderId="10" xfId="0" applyNumberFormat="1" applyFill="1" applyBorder="1" applyAlignment="1">
      <alignment horizontal="right"/>
    </xf>
    <xf numFmtId="164" fontId="16" fillId="0" borderId="0" xfId="0" applyNumberFormat="1" applyFont="1" applyFill="1" applyBorder="1" applyAlignment="1">
      <alignment horizontal="right"/>
    </xf>
    <xf numFmtId="0" fontId="19" fillId="0" borderId="0" xfId="0" applyFont="1" applyFill="1"/>
    <xf numFmtId="44" fontId="19" fillId="0" borderId="0" xfId="43" applyFont="1" applyFill="1"/>
    <xf numFmtId="0" fontId="0" fillId="0" borderId="0" xfId="0" applyFont="1" applyFill="1" applyBorder="1"/>
    <xf numFmtId="44" fontId="19" fillId="0" borderId="0" xfId="43" applyFont="1" applyFill="1" applyBorder="1"/>
    <xf numFmtId="0" fontId="0" fillId="0" borderId="0" xfId="0" applyFill="1"/>
    <xf numFmtId="0" fontId="16" fillId="0" borderId="0" xfId="0" applyFont="1" applyFill="1" applyBorder="1"/>
    <xf numFmtId="0" fontId="0" fillId="0" borderId="0" xfId="0" applyFill="1" applyBorder="1" applyAlignment="1">
      <alignment horizontal="left" wrapText="1"/>
    </xf>
    <xf numFmtId="44" fontId="0" fillId="0" borderId="0" xfId="43" applyFont="1" applyFill="1" applyBorder="1" applyAlignment="1">
      <alignment wrapText="1"/>
    </xf>
    <xf numFmtId="0" fontId="0" fillId="0" borderId="10" xfId="0" applyFill="1" applyBorder="1" applyAlignment="1">
      <alignment wrapText="1"/>
    </xf>
    <xf numFmtId="0" fontId="16" fillId="0" borderId="0" xfId="0" applyFont="1" applyFill="1" applyBorder="1" applyAlignment="1">
      <alignment wrapText="1"/>
    </xf>
    <xf numFmtId="0" fontId="19" fillId="0" borderId="0" xfId="0" applyFont="1" applyFill="1" applyBorder="1" applyAlignment="1">
      <alignment wrapText="1"/>
    </xf>
    <xf numFmtId="0" fontId="0" fillId="0" borderId="10" xfId="0" applyFill="1" applyBorder="1" applyAlignment="1">
      <alignment horizontal="center"/>
    </xf>
    <xf numFmtId="164" fontId="0" fillId="0" borderId="10" xfId="0" applyNumberFormat="1" applyFill="1" applyBorder="1"/>
    <xf numFmtId="44" fontId="20" fillId="0" borderId="10" xfId="43" applyFont="1" applyFill="1" applyBorder="1"/>
    <xf numFmtId="164" fontId="0" fillId="0" borderId="0" xfId="0" applyNumberFormat="1" applyFont="1" applyFill="1" applyBorder="1" applyAlignment="1">
      <alignment horizontal="right"/>
    </xf>
    <xf numFmtId="0" fontId="0" fillId="0" borderId="0" xfId="0" applyFill="1" applyBorder="1" applyAlignment="1">
      <alignment horizontal="left"/>
    </xf>
    <xf numFmtId="0" fontId="19" fillId="0" borderId="10" xfId="0" applyFont="1" applyFill="1" applyBorder="1"/>
    <xf numFmtId="0" fontId="19" fillId="0" borderId="10" xfId="0" applyFont="1" applyFill="1" applyBorder="1" applyAlignment="1">
      <alignment wrapText="1"/>
    </xf>
    <xf numFmtId="164" fontId="0" fillId="0" borderId="0" xfId="0" applyNumberFormat="1" applyFill="1"/>
    <xf numFmtId="164" fontId="16" fillId="0" borderId="10" xfId="0" applyNumberFormat="1" applyFont="1" applyFill="1" applyBorder="1" applyAlignment="1">
      <alignment horizontal="right"/>
    </xf>
    <xf numFmtId="0" fontId="16" fillId="0" borderId="0" xfId="0" applyFont="1" applyFill="1" applyBorder="1" applyAlignment="1">
      <alignment horizontal="left" wrapText="1"/>
    </xf>
    <xf numFmtId="0" fontId="0" fillId="0" borderId="10" xfId="0" applyFill="1" applyBorder="1" applyAlignment="1">
      <alignment horizontal="left" wrapText="1"/>
    </xf>
    <xf numFmtId="0" fontId="0" fillId="0" borderId="12" xfId="0" applyFill="1" applyBorder="1" applyAlignment="1">
      <alignment wrapText="1"/>
    </xf>
    <xf numFmtId="44" fontId="0" fillId="0" borderId="10" xfId="43" applyFont="1" applyFill="1" applyBorder="1" applyAlignment="1">
      <alignment wrapText="1"/>
    </xf>
    <xf numFmtId="0" fontId="0" fillId="0" borderId="10" xfId="0" applyFont="1" applyFill="1" applyBorder="1"/>
    <xf numFmtId="0" fontId="19" fillId="0" borderId="12" xfId="0" applyFont="1" applyFill="1" applyBorder="1"/>
    <xf numFmtId="44" fontId="19" fillId="0" borderId="12" xfId="43" applyFont="1" applyFill="1" applyBorder="1"/>
    <xf numFmtId="0" fontId="0" fillId="0" borderId="0" xfId="0" quotePrefix="1" applyFill="1" applyBorder="1"/>
    <xf numFmtId="44" fontId="20" fillId="0" borderId="12" xfId="43" applyFont="1" applyFill="1" applyBorder="1"/>
    <xf numFmtId="44" fontId="19" fillId="0" borderId="10" xfId="43" applyFont="1" applyFill="1" applyBorder="1"/>
    <xf numFmtId="0" fontId="0" fillId="0" borderId="0" xfId="0" applyFill="1" applyAlignment="1">
      <alignment horizontal="center"/>
    </xf>
    <xf numFmtId="0" fontId="0" fillId="0" borderId="12" xfId="0" applyFill="1" applyBorder="1" applyAlignment="1">
      <alignment horizontal="center"/>
    </xf>
    <xf numFmtId="164" fontId="0" fillId="0" borderId="12" xfId="0" applyNumberFormat="1" applyFill="1" applyBorder="1"/>
    <xf numFmtId="164" fontId="19" fillId="0" borderId="0" xfId="0" applyNumberFormat="1" applyFont="1" applyFill="1" applyBorder="1" applyAlignment="1">
      <alignment horizontal="right"/>
    </xf>
    <xf numFmtId="164" fontId="19" fillId="0" borderId="10" xfId="0" applyNumberFormat="1" applyFont="1" applyFill="1" applyBorder="1" applyAlignment="1">
      <alignment horizontal="right"/>
    </xf>
    <xf numFmtId="0" fontId="19" fillId="0" borderId="0" xfId="0" applyFont="1" applyFill="1" applyBorder="1" applyAlignment="1"/>
    <xf numFmtId="0" fontId="19" fillId="0" borderId="10" xfId="0" applyFont="1" applyFill="1" applyBorder="1" applyAlignment="1"/>
    <xf numFmtId="8" fontId="0" fillId="0" borderId="10" xfId="0" applyNumberFormat="1" applyFill="1" applyBorder="1"/>
    <xf numFmtId="164" fontId="19" fillId="0" borderId="10" xfId="0" applyNumberFormat="1" applyFont="1" applyFill="1" applyBorder="1"/>
    <xf numFmtId="0" fontId="19" fillId="0" borderId="12" xfId="0" applyFont="1" applyFill="1" applyBorder="1" applyAlignment="1">
      <alignment horizontal="center"/>
    </xf>
    <xf numFmtId="164" fontId="19" fillId="0" borderId="12" xfId="0" applyNumberFormat="1" applyFont="1" applyFill="1" applyBorder="1"/>
    <xf numFmtId="0" fontId="0" fillId="0" borderId="12" xfId="0" applyNumberFormat="1" applyFill="1" applyBorder="1" applyAlignment="1">
      <alignment horizontal="center"/>
    </xf>
    <xf numFmtId="44" fontId="0" fillId="0" borderId="10" xfId="43" applyFont="1" applyFill="1" applyBorder="1"/>
    <xf numFmtId="44" fontId="0" fillId="0" borderId="12" xfId="43" applyFont="1" applyFill="1" applyBorder="1"/>
    <xf numFmtId="44" fontId="16" fillId="0" borderId="0" xfId="43" applyFont="1" applyFill="1" applyBorder="1"/>
    <xf numFmtId="164" fontId="0" fillId="0" borderId="10" xfId="0" applyNumberFormat="1" applyFont="1" applyFill="1" applyBorder="1" applyAlignment="1">
      <alignment horizontal="right"/>
    </xf>
    <xf numFmtId="164" fontId="16" fillId="0" borderId="0" xfId="0" applyNumberFormat="1" applyFont="1" applyFill="1" applyBorder="1"/>
    <xf numFmtId="8" fontId="0" fillId="0" borderId="0" xfId="43" applyNumberFormat="1" applyFont="1" applyFill="1" applyBorder="1"/>
    <xf numFmtId="44" fontId="1" fillId="0" borderId="0" xfId="43" applyFont="1" applyFill="1" applyBorder="1" applyAlignment="1">
      <alignment horizontal="right"/>
    </xf>
    <xf numFmtId="44" fontId="16" fillId="0" borderId="12" xfId="43" applyFont="1" applyFill="1" applyBorder="1"/>
    <xf numFmtId="6" fontId="0" fillId="0" borderId="10" xfId="0" applyNumberFormat="1" applyFill="1" applyBorder="1"/>
    <xf numFmtId="6" fontId="16" fillId="0" borderId="10" xfId="0" applyNumberFormat="1" applyFont="1" applyFill="1" applyBorder="1"/>
    <xf numFmtId="0" fontId="0" fillId="0" borderId="10" xfId="0" applyFill="1" applyBorder="1" applyAlignment="1">
      <alignment horizontal="left"/>
    </xf>
    <xf numFmtId="44" fontId="16" fillId="0" borderId="10" xfId="43" applyFont="1" applyFill="1" applyBorder="1"/>
    <xf numFmtId="6" fontId="0" fillId="0" borderId="12" xfId="0" applyNumberFormat="1" applyFill="1" applyBorder="1"/>
    <xf numFmtId="6" fontId="16" fillId="0" borderId="12" xfId="0" applyNumberFormat="1" applyFont="1" applyFill="1" applyBorder="1"/>
    <xf numFmtId="8" fontId="0" fillId="0" borderId="12" xfId="0" applyNumberFormat="1" applyFill="1" applyBorder="1"/>
    <xf numFmtId="164" fontId="16" fillId="0" borderId="12" xfId="0" applyNumberFormat="1" applyFont="1" applyFill="1" applyBorder="1" applyAlignment="1">
      <alignment horizontal="right"/>
    </xf>
    <xf numFmtId="0" fontId="18" fillId="0" borderId="0" xfId="42" applyFill="1" applyBorder="1"/>
    <xf numFmtId="0" fontId="18" fillId="0" borderId="10" xfId="42" applyFill="1" applyBorder="1"/>
    <xf numFmtId="44" fontId="20" fillId="0" borderId="0" xfId="43" applyFont="1" applyFill="1" applyBorder="1"/>
    <xf numFmtId="0" fontId="14" fillId="0" borderId="10" xfId="0" applyFont="1" applyFill="1" applyBorder="1"/>
    <xf numFmtId="44" fontId="0" fillId="0" borderId="0" xfId="43" applyFont="1" applyFill="1" applyBorder="1" applyAlignment="1">
      <alignment horizontal="right"/>
    </xf>
    <xf numFmtId="44" fontId="0" fillId="0" borderId="10" xfId="43" applyFont="1" applyFill="1" applyBorder="1" applyAlignment="1">
      <alignment horizontal="right"/>
    </xf>
    <xf numFmtId="0" fontId="19" fillId="0" borderId="0" xfId="0" applyFont="1" applyFill="1" applyBorder="1" applyAlignment="1">
      <alignment horizontal="left"/>
    </xf>
    <xf numFmtId="6" fontId="0" fillId="0" borderId="0" xfId="0" applyNumberFormat="1" applyFill="1" applyBorder="1"/>
    <xf numFmtId="44" fontId="0" fillId="0" borderId="10" xfId="0" applyNumberFormat="1" applyFill="1" applyBorder="1"/>
    <xf numFmtId="0" fontId="0" fillId="0" borderId="12" xfId="0" applyFill="1" applyBorder="1" applyAlignment="1">
      <alignment horizontal="right" vertical="center"/>
    </xf>
    <xf numFmtId="164" fontId="0" fillId="0" borderId="12" xfId="0" applyNumberFormat="1" applyFont="1" applyFill="1" applyBorder="1" applyAlignment="1">
      <alignment horizontal="right"/>
    </xf>
    <xf numFmtId="0" fontId="16" fillId="0" borderId="0" xfId="0" applyFont="1" applyFill="1" applyBorder="1" applyAlignment="1"/>
    <xf numFmtId="44" fontId="16" fillId="0" borderId="0" xfId="43" applyFont="1" applyFill="1" applyBorder="1" applyAlignment="1">
      <alignment horizontal="right"/>
    </xf>
    <xf numFmtId="44" fontId="16" fillId="0" borderId="10" xfId="43" applyFont="1" applyFill="1" applyBorder="1" applyAlignment="1">
      <alignment horizontal="right"/>
    </xf>
    <xf numFmtId="0" fontId="0" fillId="0" borderId="15" xfId="0" applyFill="1" applyBorder="1"/>
    <xf numFmtId="0" fontId="20" fillId="0" borderId="0" xfId="0" applyFont="1" applyFill="1" applyBorder="1"/>
    <xf numFmtId="0" fontId="16" fillId="0" borderId="0" xfId="0" applyFont="1" applyFill="1" applyBorder="1" applyAlignment="1">
      <alignment horizontal="left"/>
    </xf>
    <xf numFmtId="44" fontId="1" fillId="0" borderId="0" xfId="43" applyFont="1" applyFill="1" applyBorder="1"/>
    <xf numFmtId="0" fontId="19" fillId="0" borderId="15" xfId="0" applyFont="1" applyFill="1" applyBorder="1"/>
    <xf numFmtId="44" fontId="19" fillId="0" borderId="15" xfId="43" applyFont="1" applyFill="1" applyBorder="1"/>
    <xf numFmtId="44" fontId="16" fillId="0" borderId="15" xfId="43" applyFont="1" applyFill="1" applyBorder="1"/>
    <xf numFmtId="44" fontId="1" fillId="0" borderId="10" xfId="43" applyFont="1" applyFill="1" applyBorder="1"/>
    <xf numFmtId="0" fontId="20" fillId="0" borderId="0" xfId="0" applyFont="1" applyFill="1"/>
    <xf numFmtId="44" fontId="20" fillId="0" borderId="0" xfId="43" applyFont="1" applyFill="1"/>
    <xf numFmtId="0" fontId="19" fillId="0" borderId="12" xfId="0" applyFont="1" applyFill="1" applyBorder="1" applyAlignment="1">
      <alignment wrapText="1"/>
    </xf>
    <xf numFmtId="44" fontId="19" fillId="0" borderId="10" xfId="0" applyNumberFormat="1" applyFont="1" applyFill="1" applyBorder="1"/>
    <xf numFmtId="44" fontId="16" fillId="0" borderId="0" xfId="43" applyFont="1" applyFill="1" applyBorder="1" applyAlignment="1">
      <alignment wrapText="1"/>
    </xf>
    <xf numFmtId="0" fontId="0" fillId="0" borderId="0" xfId="0" applyFont="1" applyFill="1" applyBorder="1" applyAlignment="1"/>
    <xf numFmtId="0" fontId="20" fillId="0" borderId="0" xfId="0" applyFont="1" applyFill="1" applyBorder="1" applyAlignment="1">
      <alignment wrapText="1"/>
    </xf>
    <xf numFmtId="164" fontId="0" fillId="0" borderId="0" xfId="0" applyNumberFormat="1" applyFont="1" applyFill="1" applyBorder="1" applyAlignment="1">
      <alignment horizontal="left"/>
    </xf>
    <xf numFmtId="0" fontId="0" fillId="0" borderId="0" xfId="0" applyFont="1" applyFill="1" applyBorder="1" applyAlignment="1">
      <alignment wrapText="1"/>
    </xf>
    <xf numFmtId="164" fontId="0" fillId="0" borderId="0" xfId="0" applyNumberFormat="1" applyFont="1" applyFill="1" applyBorder="1"/>
    <xf numFmtId="4" fontId="0" fillId="0" borderId="0" xfId="0" applyNumberFormat="1" applyFont="1" applyFill="1" applyBorder="1"/>
    <xf numFmtId="49" fontId="0" fillId="0" borderId="0" xfId="0" applyNumberFormat="1" applyFont="1" applyFill="1" applyBorder="1" applyAlignment="1"/>
    <xf numFmtId="44" fontId="0" fillId="0" borderId="0" xfId="43" applyFont="1" applyFill="1" applyBorder="1" applyAlignment="1"/>
    <xf numFmtId="0" fontId="0" fillId="0" borderId="0" xfId="0" applyFont="1" applyFill="1" applyBorder="1" applyAlignment="1">
      <alignment horizontal="left"/>
    </xf>
    <xf numFmtId="0" fontId="16" fillId="0" borderId="14" xfId="0" applyFont="1" applyFill="1" applyBorder="1" applyAlignment="1">
      <alignment horizontal="center"/>
    </xf>
    <xf numFmtId="164" fontId="16" fillId="0" borderId="14" xfId="0" applyNumberFormat="1" applyFont="1" applyFill="1" applyBorder="1" applyAlignment="1">
      <alignment horizontal="center"/>
    </xf>
    <xf numFmtId="164" fontId="16" fillId="0" borderId="16" xfId="0" applyNumberFormat="1" applyFont="1" applyFill="1" applyBorder="1" applyAlignment="1">
      <alignment horizontal="center"/>
    </xf>
    <xf numFmtId="0" fontId="16" fillId="0" borderId="16" xfId="0" applyFont="1" applyFill="1" applyBorder="1" applyAlignment="1">
      <alignment horizontal="center"/>
    </xf>
    <xf numFmtId="0" fontId="0" fillId="0" borderId="10" xfId="0" applyFont="1" applyFill="1" applyBorder="1" applyAlignment="1"/>
    <xf numFmtId="0" fontId="0" fillId="0" borderId="10" xfId="0" applyFont="1" applyFill="1" applyBorder="1" applyAlignment="1">
      <alignment wrapText="1"/>
    </xf>
    <xf numFmtId="164" fontId="0" fillId="0" borderId="10" xfId="0" applyNumberFormat="1" applyFont="1" applyFill="1" applyBorder="1" applyAlignment="1">
      <alignment horizontal="left"/>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left"/>
    </xf>
    <xf numFmtId="4" fontId="0" fillId="0" borderId="10" xfId="0" applyNumberFormat="1" applyFont="1" applyFill="1" applyBorder="1"/>
    <xf numFmtId="49" fontId="0" fillId="0" borderId="10" xfId="0" applyNumberFormat="1" applyFont="1" applyFill="1" applyBorder="1" applyAlignment="1"/>
    <xf numFmtId="44" fontId="0" fillId="0" borderId="10" xfId="43" applyFont="1" applyFill="1" applyBorder="1" applyAlignment="1"/>
    <xf numFmtId="44" fontId="0" fillId="0" borderId="12" xfId="43" applyFont="1" applyFill="1" applyBorder="1" applyAlignment="1"/>
    <xf numFmtId="0" fontId="0" fillId="0" borderId="10" xfId="0" applyFont="1" applyFill="1" applyBorder="1" applyAlignment="1">
      <alignment horizontal="left"/>
    </xf>
    <xf numFmtId="0" fontId="0" fillId="0" borderId="12" xfId="0" applyFill="1" applyBorder="1" applyAlignment="1">
      <alignment horizontal="left"/>
    </xf>
    <xf numFmtId="0" fontId="20" fillId="0" borderId="15" xfId="0" applyFont="1" applyFill="1" applyBorder="1"/>
    <xf numFmtId="44" fontId="0" fillId="0" borderId="12" xfId="0" applyNumberFormat="1" applyFont="1" applyFill="1" applyBorder="1" applyAlignment="1">
      <alignment horizontal="right"/>
    </xf>
    <xf numFmtId="44" fontId="0" fillId="0" borderId="12" xfId="0" applyNumberFormat="1" applyFont="1" applyFill="1" applyBorder="1"/>
    <xf numFmtId="0" fontId="20" fillId="0" borderId="15" xfId="0" applyFont="1" applyFill="1" applyBorder="1" applyAlignment="1">
      <alignment wrapText="1"/>
    </xf>
    <xf numFmtId="6" fontId="19" fillId="0" borderId="12" xfId="43" applyNumberFormat="1" applyFont="1" applyFill="1" applyBorder="1"/>
    <xf numFmtId="44" fontId="16" fillId="0" borderId="0" xfId="43" applyFont="1" applyFill="1" applyBorder="1" applyAlignment="1">
      <alignment horizontal="left" wrapText="1"/>
    </xf>
    <xf numFmtId="6" fontId="0" fillId="0" borderId="12" xfId="0" applyNumberFormat="1" applyFont="1" applyFill="1" applyBorder="1" applyAlignment="1">
      <alignment horizontal="center"/>
    </xf>
    <xf numFmtId="0" fontId="16" fillId="0" borderId="13" xfId="0" applyFont="1" applyFill="1" applyBorder="1" applyAlignment="1">
      <alignment horizontal="right"/>
    </xf>
    <xf numFmtId="0" fontId="0" fillId="0" borderId="10" xfId="0" applyFill="1" applyBorder="1" applyAlignment="1">
      <alignment horizontal="right"/>
    </xf>
    <xf numFmtId="0" fontId="0" fillId="0" borderId="12" xfId="0" applyFill="1" applyBorder="1" applyAlignment="1">
      <alignment horizontal="right"/>
    </xf>
    <xf numFmtId="0" fontId="19" fillId="0" borderId="12" xfId="0" applyFont="1" applyFill="1" applyBorder="1" applyAlignment="1">
      <alignment horizontal="right"/>
    </xf>
    <xf numFmtId="0" fontId="0" fillId="0" borderId="0" xfId="0" applyFill="1" applyBorder="1" applyAlignment="1">
      <alignment horizontal="right"/>
    </xf>
    <xf numFmtId="0" fontId="19" fillId="0" borderId="0" xfId="0" applyFont="1" applyFill="1" applyBorder="1" applyAlignment="1">
      <alignment horizontal="right"/>
    </xf>
    <xf numFmtId="0" fontId="19" fillId="0" borderId="10" xfId="0" applyFont="1" applyFill="1" applyBorder="1" applyAlignment="1">
      <alignment horizontal="right"/>
    </xf>
    <xf numFmtId="0" fontId="0" fillId="0" borderId="10" xfId="0" applyFont="1" applyFill="1" applyBorder="1" applyAlignment="1">
      <alignment horizontal="right"/>
    </xf>
    <xf numFmtId="0" fontId="19" fillId="0" borderId="15" xfId="0" applyFont="1" applyFill="1" applyBorder="1" applyAlignment="1">
      <alignment horizontal="right"/>
    </xf>
    <xf numFmtId="0" fontId="0" fillId="0" borderId="0" xfId="0" applyFont="1" applyFill="1" applyBorder="1" applyAlignment="1">
      <alignment horizontal="right"/>
    </xf>
    <xf numFmtId="0" fontId="0" fillId="0" borderId="12" xfId="0" applyFont="1" applyFill="1" applyBorder="1" applyAlignment="1">
      <alignment horizontal="right"/>
    </xf>
    <xf numFmtId="0" fontId="19" fillId="0" borderId="0" xfId="0" applyFont="1" applyFill="1" applyAlignment="1">
      <alignment horizontal="right"/>
    </xf>
    <xf numFmtId="0" fontId="0" fillId="0" borderId="11" xfId="0" applyFill="1" applyBorder="1" applyAlignment="1">
      <alignment horizontal="right" wrapText="1"/>
    </xf>
    <xf numFmtId="0" fontId="0" fillId="0" borderId="0" xfId="0" applyFill="1" applyBorder="1" applyAlignment="1">
      <alignment horizontal="right" wrapText="1"/>
    </xf>
    <xf numFmtId="0" fontId="0" fillId="0" borderId="0" xfId="0" applyFill="1" applyAlignment="1">
      <alignment horizontal="right"/>
    </xf>
    <xf numFmtId="0" fontId="16" fillId="0" borderId="0" xfId="0" applyFont="1" applyFill="1" applyBorder="1" applyAlignment="1">
      <alignment horizontal="center"/>
    </xf>
    <xf numFmtId="0" fontId="0" fillId="0" borderId="12" xfId="0" applyFill="1" applyBorder="1" applyAlignment="1">
      <alignment horizontal="center" vertical="center"/>
    </xf>
    <xf numFmtId="164" fontId="0" fillId="0" borderId="12" xfId="0" applyNumberFormat="1" applyFill="1" applyBorder="1" applyAlignment="1">
      <alignment horizontal="center"/>
    </xf>
    <xf numFmtId="0" fontId="19" fillId="0" borderId="12" xfId="0" applyFont="1" applyFill="1" applyBorder="1" applyAlignment="1">
      <alignment horizontal="left"/>
    </xf>
    <xf numFmtId="0" fontId="0" fillId="0" borderId="10" xfId="0" applyFill="1" applyBorder="1" applyAlignment="1">
      <alignment horizontal="right" vertical="center"/>
    </xf>
    <xf numFmtId="0" fontId="0" fillId="0" borderId="10" xfId="0" applyFill="1" applyBorder="1" applyAlignment="1">
      <alignment horizontal="center" vertical="center"/>
    </xf>
    <xf numFmtId="164" fontId="0" fillId="0" borderId="10" xfId="0" applyNumberForma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xf numFmtId="0" fontId="0" fillId="0" borderId="15" xfId="0" applyFont="1" applyFill="1" applyBorder="1"/>
    <xf numFmtId="0" fontId="0" fillId="0" borderId="15" xfId="0" applyFill="1" applyBorder="1" applyAlignment="1">
      <alignment horizontal="right"/>
    </xf>
    <xf numFmtId="0" fontId="0" fillId="0" borderId="15" xfId="0" applyFill="1" applyBorder="1" applyAlignment="1">
      <alignment horizontal="center"/>
    </xf>
    <xf numFmtId="164" fontId="0" fillId="0" borderId="15" xfId="0" applyNumberFormat="1" applyFill="1" applyBorder="1"/>
    <xf numFmtId="0" fontId="0" fillId="0" borderId="15" xfId="0" applyFill="1" applyBorder="1" applyAlignment="1">
      <alignment wrapText="1"/>
    </xf>
    <xf numFmtId="0" fontId="16" fillId="33" borderId="0" xfId="0" applyFont="1" applyFill="1" applyBorder="1" applyAlignment="1">
      <alignment horizontal="center"/>
    </xf>
    <xf numFmtId="0" fontId="16" fillId="33" borderId="0" xfId="0" applyFont="1" applyFill="1" applyBorder="1" applyAlignment="1">
      <alignment horizontal="right"/>
    </xf>
    <xf numFmtId="164" fontId="16" fillId="33" borderId="0" xfId="0" applyNumberFormat="1" applyFont="1" applyFill="1" applyBorder="1" applyAlignment="1">
      <alignment horizontal="center"/>
    </xf>
    <xf numFmtId="0" fontId="0" fillId="33" borderId="10" xfId="0" applyFill="1" applyBorder="1" applyAlignment="1">
      <alignment horizontal="right"/>
    </xf>
    <xf numFmtId="0" fontId="0" fillId="33" borderId="10" xfId="0" applyFill="1" applyBorder="1" applyAlignment="1">
      <alignment horizontal="center"/>
    </xf>
    <xf numFmtId="0" fontId="0" fillId="33" borderId="10" xfId="0" applyFill="1" applyBorder="1"/>
    <xf numFmtId="164" fontId="0" fillId="33" borderId="10" xfId="0" applyNumberFormat="1" applyFill="1" applyBorder="1"/>
    <xf numFmtId="0" fontId="16" fillId="33" borderId="10" xfId="0" applyFont="1" applyFill="1" applyBorder="1" applyAlignment="1">
      <alignment horizontal="center"/>
    </xf>
    <xf numFmtId="44" fontId="20" fillId="0" borderId="15" xfId="43" applyFont="1" applyFill="1" applyBorder="1"/>
    <xf numFmtId="44" fontId="19" fillId="33" borderId="10" xfId="43" applyFont="1" applyFill="1" applyBorder="1"/>
    <xf numFmtId="44" fontId="20" fillId="33" borderId="10" xfId="43" applyFont="1" applyFill="1" applyBorder="1"/>
    <xf numFmtId="0" fontId="0" fillId="33" borderId="10" xfId="0" applyFont="1" applyFill="1" applyBorder="1" applyAlignment="1">
      <alignment horizontal="right"/>
    </xf>
    <xf numFmtId="0" fontId="0" fillId="33" borderId="10" xfId="0" applyFont="1" applyFill="1" applyBorder="1" applyAlignment="1">
      <alignment horizontal="center"/>
    </xf>
    <xf numFmtId="0" fontId="0" fillId="33" borderId="10" xfId="0" applyFont="1" applyFill="1" applyBorder="1"/>
    <xf numFmtId="164" fontId="0" fillId="33" borderId="10" xfId="0" applyNumberFormat="1" applyFont="1" applyFill="1" applyBorder="1"/>
    <xf numFmtId="44" fontId="0" fillId="33" borderId="10" xfId="43" applyFont="1" applyFill="1" applyBorder="1"/>
    <xf numFmtId="44" fontId="16" fillId="33" borderId="10" xfId="43" applyFont="1" applyFill="1" applyBorder="1"/>
    <xf numFmtId="0" fontId="19" fillId="33" borderId="10" xfId="0" applyFont="1" applyFill="1" applyBorder="1" applyAlignment="1">
      <alignment horizontal="right"/>
    </xf>
    <xf numFmtId="0" fontId="19" fillId="33" borderId="10" xfId="0" applyFont="1" applyFill="1" applyBorder="1"/>
    <xf numFmtId="0" fontId="20" fillId="33" borderId="10" xfId="0" applyFont="1" applyFill="1" applyBorder="1" applyAlignment="1">
      <alignment horizontal="center"/>
    </xf>
    <xf numFmtId="0" fontId="0" fillId="33" borderId="0" xfId="0" applyFill="1" applyBorder="1" applyAlignment="1">
      <alignment horizontal="right"/>
    </xf>
    <xf numFmtId="0" fontId="20" fillId="33" borderId="0" xfId="0" applyFont="1" applyFill="1" applyBorder="1" applyAlignment="1">
      <alignment horizontal="center"/>
    </xf>
    <xf numFmtId="44" fontId="19" fillId="33" borderId="0" xfId="43" applyFont="1" applyFill="1" applyBorder="1"/>
    <xf numFmtId="0" fontId="0" fillId="33" borderId="0" xfId="0" applyFill="1" applyBorder="1"/>
    <xf numFmtId="0" fontId="0" fillId="0" borderId="0" xfId="0" applyAlignment="1">
      <alignment horizontal="center"/>
    </xf>
    <xf numFmtId="164" fontId="0" fillId="0" borderId="0" xfId="0" applyNumberFormat="1"/>
    <xf numFmtId="0" fontId="0" fillId="0" borderId="12" xfId="0" applyBorder="1" applyAlignment="1">
      <alignment horizontal="center"/>
    </xf>
    <xf numFmtId="0" fontId="0" fillId="0" borderId="12" xfId="0" applyBorder="1"/>
    <xf numFmtId="164" fontId="0" fillId="0" borderId="12" xfId="0" applyNumberFormat="1" applyBorder="1"/>
    <xf numFmtId="0" fontId="0" fillId="0" borderId="10" xfId="0" applyBorder="1" applyAlignment="1">
      <alignment horizontal="center"/>
    </xf>
    <xf numFmtId="164" fontId="0" fillId="0" borderId="10" xfId="0" applyNumberFormat="1" applyBorder="1"/>
    <xf numFmtId="0" fontId="20" fillId="0" borderId="15" xfId="0" applyFont="1" applyFill="1" applyBorder="1" applyAlignment="1">
      <alignment vertical="top" wrapText="1"/>
    </xf>
    <xf numFmtId="0" fontId="0" fillId="0" borderId="10" xfId="0" applyBorder="1"/>
    <xf numFmtId="44" fontId="0" fillId="0" borderId="0" xfId="43" applyFont="1" applyBorder="1" applyAlignment="1">
      <alignment wrapText="1"/>
    </xf>
    <xf numFmtId="44" fontId="0" fillId="0" borderId="0" xfId="43" applyFont="1" applyBorder="1" applyAlignment="1">
      <alignment horizontal="left" wrapText="1"/>
    </xf>
    <xf numFmtId="44" fontId="0" fillId="0" borderId="10" xfId="43" applyFont="1" applyBorder="1" applyAlignment="1">
      <alignment horizontal="left" wrapText="1"/>
    </xf>
    <xf numFmtId="0" fontId="16" fillId="0" borderId="15" xfId="0" applyFont="1" applyFill="1" applyBorder="1"/>
    <xf numFmtId="164" fontId="16" fillId="0" borderId="15" xfId="0" applyNumberFormat="1" applyFont="1" applyFill="1" applyBorder="1"/>
    <xf numFmtId="0" fontId="0" fillId="0" borderId="0" xfId="0" applyBorder="1"/>
    <xf numFmtId="0" fontId="19" fillId="0" borderId="0" xfId="0" applyFont="1"/>
    <xf numFmtId="44" fontId="19" fillId="0" borderId="0" xfId="43" applyFont="1" applyBorder="1"/>
    <xf numFmtId="0" fontId="19" fillId="0" borderId="0" xfId="0" applyFont="1" applyAlignment="1">
      <alignment wrapText="1"/>
    </xf>
    <xf numFmtId="0" fontId="19" fillId="0" borderId="12" xfId="0" applyFont="1" applyBorder="1"/>
    <xf numFmtId="0" fontId="19" fillId="0" borderId="10" xfId="0" applyFont="1" applyBorder="1"/>
    <xf numFmtId="0" fontId="19" fillId="0" borderId="0" xfId="0" applyFont="1" applyFill="1" applyBorder="1" applyAlignment="1">
      <alignment horizontal="left" vertical="center"/>
    </xf>
    <xf numFmtId="0" fontId="23" fillId="0" borderId="12" xfId="0" applyFont="1" applyBorder="1" applyAlignment="1">
      <alignment horizontal="left" vertical="center"/>
    </xf>
    <xf numFmtId="0" fontId="23" fillId="0" borderId="10" xfId="0" applyFont="1" applyBorder="1" applyAlignment="1">
      <alignment horizontal="left" vertical="center"/>
    </xf>
    <xf numFmtId="0" fontId="23" fillId="0" borderId="12" xfId="0" applyFont="1" applyFill="1" applyBorder="1" applyAlignment="1">
      <alignment horizontal="left" vertical="center"/>
    </xf>
    <xf numFmtId="0" fontId="19" fillId="0" borderId="12" xfId="0" applyFont="1" applyFill="1" applyBorder="1" applyAlignment="1">
      <alignment vertical="top" wrapText="1"/>
    </xf>
    <xf numFmtId="0" fontId="19" fillId="0" borderId="0" xfId="0" applyFont="1" applyFill="1" applyBorder="1" applyAlignment="1">
      <alignment horizontal="center"/>
    </xf>
    <xf numFmtId="0" fontId="0" fillId="0" borderId="0" xfId="0" applyNumberFormat="1" applyFont="1" applyFill="1" applyBorder="1" applyAlignment="1">
      <alignment horizontal="center"/>
    </xf>
    <xf numFmtId="0" fontId="0" fillId="0" borderId="10" xfId="0" applyNumberFormat="1" applyFont="1" applyFill="1" applyBorder="1" applyAlignment="1">
      <alignment horizontal="center"/>
    </xf>
    <xf numFmtId="0" fontId="0" fillId="0" borderId="0" xfId="0" applyNumberFormat="1" applyFill="1" applyBorder="1" applyAlignment="1">
      <alignment horizontal="center"/>
    </xf>
    <xf numFmtId="0" fontId="0" fillId="0" borderId="10" xfId="0" applyNumberForma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19" fillId="0" borderId="10" xfId="0" applyFont="1" applyFill="1" applyBorder="1" applyAlignment="1">
      <alignment horizontal="center"/>
    </xf>
    <xf numFmtId="0" fontId="19" fillId="0" borderId="0" xfId="0" applyFont="1" applyFill="1" applyAlignment="1">
      <alignment horizontal="center"/>
    </xf>
    <xf numFmtId="0" fontId="19" fillId="0" borderId="15"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0" borderId="10" xfId="0" applyFont="1" applyFill="1" applyBorder="1" applyAlignment="1">
      <alignment horizontal="left"/>
    </xf>
    <xf numFmtId="164" fontId="0" fillId="0" borderId="0" xfId="0" applyNumberFormat="1" applyBorder="1"/>
    <xf numFmtId="0" fontId="19" fillId="0" borderId="12" xfId="0" applyFont="1" applyFill="1" applyBorder="1" applyAlignment="1">
      <alignment vertical="center"/>
    </xf>
    <xf numFmtId="0" fontId="0" fillId="0" borderId="17" xfId="0" applyFill="1" applyBorder="1"/>
    <xf numFmtId="44" fontId="0" fillId="0" borderId="0" xfId="0" applyNumberFormat="1" applyFill="1" applyBorder="1"/>
    <xf numFmtId="8" fontId="0" fillId="0" borderId="12" xfId="0" applyNumberFormat="1" applyFont="1" applyFill="1" applyBorder="1" applyAlignment="1">
      <alignment horizontal="center"/>
    </xf>
    <xf numFmtId="164" fontId="14" fillId="0" borderId="10" xfId="0" applyNumberFormat="1" applyFont="1" applyFill="1" applyBorder="1"/>
    <xf numFmtId="164" fontId="14" fillId="0" borderId="0" xfId="0" applyNumberFormat="1" applyFont="1" applyFill="1" applyBorder="1"/>
    <xf numFmtId="44" fontId="14" fillId="0" borderId="0" xfId="43" applyFont="1" applyFill="1" applyBorder="1" applyAlignment="1"/>
    <xf numFmtId="44" fontId="14" fillId="0" borderId="10" xfId="43" applyFont="1" applyFill="1" applyBorder="1" applyAlignment="1"/>
    <xf numFmtId="164" fontId="14" fillId="0" borderId="12" xfId="0" applyNumberFormat="1" applyFont="1" applyFill="1" applyBorder="1"/>
    <xf numFmtId="164" fontId="24" fillId="0" borderId="16" xfId="0" applyNumberFormat="1" applyFont="1" applyFill="1" applyBorder="1" applyAlignment="1">
      <alignment horizontal="center"/>
    </xf>
    <xf numFmtId="44" fontId="0" fillId="0" borderId="10" xfId="43" applyFont="1" applyBorder="1" applyAlignment="1">
      <alignment wrapText="1"/>
    </xf>
    <xf numFmtId="0" fontId="0" fillId="0" borderId="18" xfId="0" applyFill="1" applyBorder="1" applyAlignment="1">
      <alignment wrapText="1"/>
    </xf>
    <xf numFmtId="44" fontId="0" fillId="0" borderId="0" xfId="43" applyFont="1" applyFill="1" applyBorder="1" applyAlignment="1">
      <alignment horizontal="center"/>
    </xf>
    <xf numFmtId="0" fontId="0" fillId="0" borderId="19" xfId="0" applyFill="1" applyBorder="1"/>
    <xf numFmtId="44" fontId="0" fillId="0" borderId="12" xfId="43" applyFont="1" applyFill="1" applyBorder="1" applyAlignment="1">
      <alignment horizontal="center"/>
    </xf>
    <xf numFmtId="165" fontId="0" fillId="0" borderId="0" xfId="0" applyNumberFormat="1" applyFill="1"/>
    <xf numFmtId="44" fontId="16" fillId="0" borderId="12" xfId="43" applyFont="1" applyFill="1" applyBorder="1" applyAlignment="1">
      <alignment horizontal="center"/>
    </xf>
    <xf numFmtId="0" fontId="16" fillId="0" borderId="10" xfId="0" applyFont="1" applyFill="1" applyBorder="1"/>
    <xf numFmtId="0" fontId="25" fillId="0" borderId="10" xfId="0" applyFont="1" applyFill="1" applyBorder="1" applyAlignment="1">
      <alignment vertical="center"/>
    </xf>
    <xf numFmtId="0" fontId="25" fillId="0" borderId="0" xfId="0" applyFont="1" applyFill="1" applyBorder="1" applyAlignment="1">
      <alignment vertical="center"/>
    </xf>
    <xf numFmtId="6" fontId="0" fillId="0" borderId="0" xfId="0" applyNumberFormat="1" applyFill="1" applyAlignment="1">
      <alignment horizontal="right"/>
    </xf>
    <xf numFmtId="0" fontId="0" fillId="0" borderId="0" xfId="0" applyFill="1" applyAlignment="1">
      <alignment horizontal="left"/>
    </xf>
    <xf numFmtId="44" fontId="0" fillId="0" borderId="12" xfId="0" applyNumberFormat="1" applyFill="1" applyBorder="1"/>
    <xf numFmtId="0" fontId="0" fillId="33" borderId="0" xfId="0" applyFill="1" applyBorder="1" applyAlignment="1">
      <alignment horizontal="center"/>
    </xf>
    <xf numFmtId="164" fontId="0" fillId="33" borderId="0" xfId="0" applyNumberFormat="1" applyFill="1" applyBorder="1"/>
    <xf numFmtId="0" fontId="0" fillId="0" borderId="20" xfId="0" applyFill="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528"/>
  <sheetViews>
    <sheetView tabSelected="1" zoomScale="90" zoomScaleNormal="90" workbookViewId="0">
      <pane ySplit="1" topLeftCell="A1215" activePane="bottomLeft" state="frozen"/>
      <selection pane="bottomLeft" activeCell="C161" sqref="C161"/>
    </sheetView>
  </sheetViews>
  <sheetFormatPr defaultRowHeight="15" x14ac:dyDescent="0.25"/>
  <cols>
    <col min="1" max="1" width="13.28515625" style="147" bestFit="1" customWidth="1"/>
    <col min="2" max="2" width="5.5703125" style="46" bestFit="1" customWidth="1"/>
    <col min="3" max="3" width="109" style="20" customWidth="1"/>
    <col min="4" max="4" width="36.5703125" style="20" customWidth="1"/>
    <col min="5" max="5" width="15.28515625" style="34" bestFit="1" customWidth="1"/>
    <col min="6" max="7" width="15.28515625" style="34" customWidth="1"/>
    <col min="8" max="8" width="58.28515625" style="34" bestFit="1" customWidth="1"/>
    <col min="9" max="73" width="9.140625" style="1"/>
    <col min="74" max="16384" width="9.140625" style="20"/>
  </cols>
  <sheetData>
    <row r="1" spans="1:73" s="113" customFormat="1" x14ac:dyDescent="0.25">
      <c r="A1" s="133" t="s">
        <v>201</v>
      </c>
      <c r="B1" s="110" t="s">
        <v>92</v>
      </c>
      <c r="C1" s="110" t="s">
        <v>94</v>
      </c>
      <c r="D1" s="110" t="s">
        <v>1204</v>
      </c>
      <c r="E1" s="111" t="s">
        <v>93</v>
      </c>
      <c r="F1" s="112" t="s">
        <v>305</v>
      </c>
      <c r="G1" s="236" t="s">
        <v>2123</v>
      </c>
      <c r="H1" s="112" t="s">
        <v>300</v>
      </c>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row>
    <row r="2" spans="1:73" s="148" customFormat="1" x14ac:dyDescent="0.25">
      <c r="A2" s="163"/>
      <c r="B2" s="162"/>
      <c r="C2" s="162" t="s">
        <v>1788</v>
      </c>
      <c r="D2" s="162"/>
      <c r="E2" s="164"/>
      <c r="F2" s="164"/>
      <c r="G2" s="164"/>
      <c r="H2" s="164"/>
    </row>
    <row r="3" spans="1:73" s="12" customFormat="1" x14ac:dyDescent="0.25">
      <c r="A3" s="134" t="s">
        <v>99</v>
      </c>
      <c r="B3" s="27">
        <v>1</v>
      </c>
      <c r="C3" s="12" t="s">
        <v>91</v>
      </c>
      <c r="D3" s="12" t="s">
        <v>1783</v>
      </c>
      <c r="E3" s="28">
        <v>20</v>
      </c>
      <c r="F3" s="28">
        <f t="shared" ref="F3:F26" si="0">B3*E3</f>
        <v>20</v>
      </c>
      <c r="G3" s="231">
        <f>F3/100*50</f>
        <v>10</v>
      </c>
      <c r="H3" s="28" t="s">
        <v>205</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s="10" customFormat="1" x14ac:dyDescent="0.25">
      <c r="A4" s="135" t="s">
        <v>100</v>
      </c>
      <c r="B4" s="47">
        <v>1</v>
      </c>
      <c r="C4" s="10" t="s">
        <v>90</v>
      </c>
      <c r="D4" s="10" t="s">
        <v>1784</v>
      </c>
      <c r="E4" s="48">
        <v>25</v>
      </c>
      <c r="F4" s="48">
        <f t="shared" si="0"/>
        <v>25</v>
      </c>
      <c r="G4" s="231">
        <f t="shared" ref="G4:G27" si="1">F4/100*50</f>
        <v>12.5</v>
      </c>
      <c r="H4" s="48" t="s">
        <v>204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s="10" customFormat="1" x14ac:dyDescent="0.25">
      <c r="A5" s="135" t="s">
        <v>101</v>
      </c>
      <c r="B5" s="47">
        <v>1</v>
      </c>
      <c r="C5" s="10" t="s">
        <v>89</v>
      </c>
      <c r="E5" s="48">
        <v>25</v>
      </c>
      <c r="F5" s="48">
        <f t="shared" si="0"/>
        <v>25</v>
      </c>
      <c r="G5" s="231">
        <f t="shared" si="1"/>
        <v>12.5</v>
      </c>
      <c r="H5" s="48" t="s">
        <v>204</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s="10" customFormat="1" ht="30" x14ac:dyDescent="0.25">
      <c r="A6" s="135" t="s">
        <v>104</v>
      </c>
      <c r="B6" s="47">
        <v>1</v>
      </c>
      <c r="C6" s="38" t="s">
        <v>1785</v>
      </c>
      <c r="D6" s="10" t="s">
        <v>1519</v>
      </c>
      <c r="E6" s="48">
        <v>28</v>
      </c>
      <c r="F6" s="48">
        <f t="shared" si="0"/>
        <v>28</v>
      </c>
      <c r="G6" s="231">
        <f t="shared" si="1"/>
        <v>14.000000000000002</v>
      </c>
      <c r="H6" s="48" t="s">
        <v>1786</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s="10" customFormat="1" x14ac:dyDescent="0.25">
      <c r="A7" s="135" t="s">
        <v>105</v>
      </c>
      <c r="B7" s="47">
        <v>1</v>
      </c>
      <c r="C7" s="10" t="s">
        <v>87</v>
      </c>
      <c r="D7" s="10" t="s">
        <v>1521</v>
      </c>
      <c r="E7" s="48">
        <v>30</v>
      </c>
      <c r="F7" s="48">
        <f t="shared" si="0"/>
        <v>30</v>
      </c>
      <c r="G7" s="231">
        <f t="shared" si="1"/>
        <v>15</v>
      </c>
      <c r="H7" s="48" t="s">
        <v>204</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s="10" customFormat="1" x14ac:dyDescent="0.25">
      <c r="A8" s="135" t="s">
        <v>110</v>
      </c>
      <c r="B8" s="47">
        <v>1</v>
      </c>
      <c r="C8" s="10" t="s">
        <v>82</v>
      </c>
      <c r="D8" s="10" t="s">
        <v>1525</v>
      </c>
      <c r="E8" s="48">
        <v>32</v>
      </c>
      <c r="F8" s="48">
        <f t="shared" si="0"/>
        <v>32</v>
      </c>
      <c r="G8" s="231">
        <f t="shared" si="1"/>
        <v>16</v>
      </c>
      <c r="H8" s="48"/>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row>
    <row r="9" spans="1:73" s="10" customFormat="1" x14ac:dyDescent="0.25">
      <c r="A9" s="135" t="s">
        <v>119</v>
      </c>
      <c r="B9" s="47">
        <v>1</v>
      </c>
      <c r="C9" s="10" t="s">
        <v>73</v>
      </c>
      <c r="D9" s="10" t="s">
        <v>1525</v>
      </c>
      <c r="E9" s="48">
        <v>40</v>
      </c>
      <c r="F9" s="48">
        <f t="shared" si="0"/>
        <v>40</v>
      </c>
      <c r="G9" s="231">
        <f t="shared" si="1"/>
        <v>20</v>
      </c>
      <c r="H9" s="48"/>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s="10" customFormat="1" x14ac:dyDescent="0.25">
      <c r="A10" s="135" t="s">
        <v>121</v>
      </c>
      <c r="B10" s="47">
        <v>1</v>
      </c>
      <c r="C10" s="10" t="s">
        <v>71</v>
      </c>
      <c r="D10" s="10" t="s">
        <v>1531</v>
      </c>
      <c r="E10" s="48">
        <v>40</v>
      </c>
      <c r="F10" s="48">
        <f t="shared" si="0"/>
        <v>40</v>
      </c>
      <c r="G10" s="231">
        <f t="shared" si="1"/>
        <v>20</v>
      </c>
      <c r="H10" s="48" t="s">
        <v>204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s="10" customFormat="1" x14ac:dyDescent="0.25">
      <c r="A11" s="135" t="s">
        <v>199</v>
      </c>
      <c r="B11" s="47">
        <v>2</v>
      </c>
      <c r="C11" s="10" t="s">
        <v>68</v>
      </c>
      <c r="D11" s="10" t="s">
        <v>1537</v>
      </c>
      <c r="E11" s="48">
        <v>40</v>
      </c>
      <c r="F11" s="48">
        <f t="shared" si="0"/>
        <v>80</v>
      </c>
      <c r="G11" s="231">
        <f t="shared" si="1"/>
        <v>40</v>
      </c>
      <c r="H11" s="48"/>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s="10" customFormat="1" x14ac:dyDescent="0.25">
      <c r="A12" s="135" t="s">
        <v>198</v>
      </c>
      <c r="B12" s="47">
        <v>1</v>
      </c>
      <c r="C12" s="10" t="s">
        <v>67</v>
      </c>
      <c r="E12" s="48">
        <v>45</v>
      </c>
      <c r="F12" s="48">
        <f t="shared" si="0"/>
        <v>45</v>
      </c>
      <c r="G12" s="231">
        <f t="shared" si="1"/>
        <v>22.5</v>
      </c>
      <c r="H12" s="48" t="s">
        <v>204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73" s="10" customFormat="1" x14ac:dyDescent="0.25">
      <c r="A13" s="135" t="s">
        <v>196</v>
      </c>
      <c r="B13" s="47">
        <v>1</v>
      </c>
      <c r="C13" s="10" t="s">
        <v>65</v>
      </c>
      <c r="D13" s="10" t="s">
        <v>1539</v>
      </c>
      <c r="E13" s="48">
        <v>48</v>
      </c>
      <c r="F13" s="48">
        <f t="shared" si="0"/>
        <v>48</v>
      </c>
      <c r="G13" s="231">
        <f t="shared" si="1"/>
        <v>24</v>
      </c>
      <c r="H13" s="48" t="s">
        <v>204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1:73" s="10" customFormat="1" x14ac:dyDescent="0.25">
      <c r="A14" s="135" t="s">
        <v>202</v>
      </c>
      <c r="B14" s="47">
        <v>1</v>
      </c>
      <c r="C14" s="10" t="s">
        <v>59</v>
      </c>
      <c r="D14" s="10" t="s">
        <v>1540</v>
      </c>
      <c r="E14" s="48">
        <v>50</v>
      </c>
      <c r="F14" s="48">
        <f t="shared" si="0"/>
        <v>50</v>
      </c>
      <c r="G14" s="231">
        <f t="shared" si="1"/>
        <v>25</v>
      </c>
      <c r="H14" s="4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s="10" customFormat="1" x14ac:dyDescent="0.25">
      <c r="A15" s="135" t="s">
        <v>189</v>
      </c>
      <c r="B15" s="47">
        <v>1</v>
      </c>
      <c r="C15" s="10" t="s">
        <v>60</v>
      </c>
      <c r="D15" s="10" t="s">
        <v>1542</v>
      </c>
      <c r="E15" s="48">
        <v>50</v>
      </c>
      <c r="F15" s="48">
        <f t="shared" si="0"/>
        <v>50</v>
      </c>
      <c r="G15" s="231">
        <f t="shared" si="1"/>
        <v>25</v>
      </c>
      <c r="H15" s="48"/>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s="10" customFormat="1" x14ac:dyDescent="0.25">
      <c r="A16" s="135" t="s">
        <v>188</v>
      </c>
      <c r="B16" s="47">
        <v>1</v>
      </c>
      <c r="C16" s="10" t="s">
        <v>58</v>
      </c>
      <c r="D16" s="10" t="s">
        <v>1543</v>
      </c>
      <c r="E16" s="48">
        <v>50</v>
      </c>
      <c r="F16" s="48">
        <f t="shared" si="0"/>
        <v>50</v>
      </c>
      <c r="G16" s="231">
        <f t="shared" si="1"/>
        <v>25</v>
      </c>
      <c r="H16" s="4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s="10" customFormat="1" x14ac:dyDescent="0.25">
      <c r="A17" s="135" t="s">
        <v>184</v>
      </c>
      <c r="B17" s="47">
        <v>1</v>
      </c>
      <c r="C17" s="10" t="s">
        <v>54</v>
      </c>
      <c r="D17" s="10" t="s">
        <v>1525</v>
      </c>
      <c r="E17" s="48">
        <v>54</v>
      </c>
      <c r="F17" s="48">
        <f t="shared" si="0"/>
        <v>54</v>
      </c>
      <c r="G17" s="231">
        <f t="shared" si="1"/>
        <v>27</v>
      </c>
      <c r="H17" s="48"/>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s="10" customFormat="1" x14ac:dyDescent="0.25">
      <c r="A18" s="135" t="s">
        <v>183</v>
      </c>
      <c r="B18" s="47">
        <v>1</v>
      </c>
      <c r="C18" s="10" t="s">
        <v>53</v>
      </c>
      <c r="D18" s="10" t="s">
        <v>1546</v>
      </c>
      <c r="E18" s="48">
        <v>55</v>
      </c>
      <c r="F18" s="48">
        <f t="shared" si="0"/>
        <v>55</v>
      </c>
      <c r="G18" s="231">
        <f t="shared" si="1"/>
        <v>27.500000000000004</v>
      </c>
      <c r="H18" s="48"/>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s="10" customFormat="1" x14ac:dyDescent="0.25">
      <c r="A19" s="135" t="s">
        <v>182</v>
      </c>
      <c r="B19" s="47">
        <v>1</v>
      </c>
      <c r="C19" s="10" t="s">
        <v>52</v>
      </c>
      <c r="E19" s="48">
        <v>55</v>
      </c>
      <c r="F19" s="48">
        <f t="shared" si="0"/>
        <v>55</v>
      </c>
      <c r="G19" s="231">
        <f t="shared" si="1"/>
        <v>27.500000000000004</v>
      </c>
      <c r="H19" s="48" t="s">
        <v>204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s="10" customFormat="1" x14ac:dyDescent="0.25">
      <c r="A20" s="135" t="s">
        <v>178</v>
      </c>
      <c r="B20" s="47">
        <v>1</v>
      </c>
      <c r="C20" s="10" t="s">
        <v>48</v>
      </c>
      <c r="D20" s="10" t="s">
        <v>1548</v>
      </c>
      <c r="E20" s="48">
        <v>60</v>
      </c>
      <c r="F20" s="48">
        <f t="shared" si="0"/>
        <v>60</v>
      </c>
      <c r="G20" s="231">
        <f t="shared" si="1"/>
        <v>30</v>
      </c>
      <c r="H20" s="48" t="s">
        <v>209</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row>
    <row r="21" spans="1:73" s="10" customFormat="1" x14ac:dyDescent="0.25">
      <c r="A21" s="135" t="s">
        <v>177</v>
      </c>
      <c r="B21" s="47">
        <v>1</v>
      </c>
      <c r="C21" s="10" t="s">
        <v>47</v>
      </c>
      <c r="E21" s="48">
        <v>65</v>
      </c>
      <c r="F21" s="48">
        <f t="shared" si="0"/>
        <v>65</v>
      </c>
      <c r="G21" s="231">
        <f t="shared" si="1"/>
        <v>32.5</v>
      </c>
      <c r="H21" s="48" t="s">
        <v>204</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s="10" customFormat="1" x14ac:dyDescent="0.25">
      <c r="A22" s="135" t="s">
        <v>172</v>
      </c>
      <c r="B22" s="47">
        <v>1</v>
      </c>
      <c r="C22" s="10" t="s">
        <v>42</v>
      </c>
      <c r="D22" s="10" t="s">
        <v>1553</v>
      </c>
      <c r="E22" s="48">
        <v>70</v>
      </c>
      <c r="F22" s="48">
        <f t="shared" si="0"/>
        <v>70</v>
      </c>
      <c r="G22" s="231">
        <f t="shared" si="1"/>
        <v>35</v>
      </c>
      <c r="H22" s="48" t="s">
        <v>205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row r="23" spans="1:73" s="10" customFormat="1" x14ac:dyDescent="0.25">
      <c r="A23" s="135" t="s">
        <v>169</v>
      </c>
      <c r="B23" s="47">
        <v>1</v>
      </c>
      <c r="C23" s="10" t="s">
        <v>39</v>
      </c>
      <c r="D23" s="10" t="s">
        <v>1525</v>
      </c>
      <c r="E23" s="48">
        <v>75</v>
      </c>
      <c r="F23" s="48">
        <f t="shared" si="0"/>
        <v>75</v>
      </c>
      <c r="G23" s="231">
        <f t="shared" si="1"/>
        <v>37.5</v>
      </c>
      <c r="H23" s="48" t="s">
        <v>204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row>
    <row r="24" spans="1:73" s="10" customFormat="1" x14ac:dyDescent="0.25">
      <c r="A24" s="136" t="s">
        <v>175</v>
      </c>
      <c r="B24" s="55">
        <v>31</v>
      </c>
      <c r="C24" s="41" t="s">
        <v>45</v>
      </c>
      <c r="D24" s="41" t="s">
        <v>1550</v>
      </c>
      <c r="E24" s="56">
        <v>65</v>
      </c>
      <c r="F24" s="56">
        <f t="shared" si="0"/>
        <v>2015</v>
      </c>
      <c r="G24" s="231">
        <f t="shared" si="1"/>
        <v>1007.4999999999999</v>
      </c>
      <c r="H24" s="56" t="s">
        <v>369</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row>
    <row r="25" spans="1:73" s="12" customFormat="1" x14ac:dyDescent="0.25">
      <c r="A25" s="134" t="s">
        <v>134</v>
      </c>
      <c r="B25" s="27">
        <v>1</v>
      </c>
      <c r="C25" s="12" t="s">
        <v>8</v>
      </c>
      <c r="D25" s="12" t="s">
        <v>1542</v>
      </c>
      <c r="E25" s="28">
        <v>350</v>
      </c>
      <c r="F25" s="28">
        <f t="shared" si="0"/>
        <v>350</v>
      </c>
      <c r="G25" s="231">
        <f t="shared" si="1"/>
        <v>175</v>
      </c>
      <c r="H25" s="28"/>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row>
    <row r="26" spans="1:73" s="10" customFormat="1" x14ac:dyDescent="0.25">
      <c r="A26" s="135" t="s">
        <v>128</v>
      </c>
      <c r="B26" s="47">
        <v>1</v>
      </c>
      <c r="C26" s="10" t="s">
        <v>3</v>
      </c>
      <c r="D26" s="10" t="s">
        <v>1580</v>
      </c>
      <c r="E26" s="48">
        <v>650</v>
      </c>
      <c r="F26" s="48">
        <f t="shared" si="0"/>
        <v>650</v>
      </c>
      <c r="G26" s="231">
        <f t="shared" si="1"/>
        <v>325</v>
      </c>
      <c r="H26" s="48"/>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x14ac:dyDescent="0.25">
      <c r="A27" s="138">
        <v>926711</v>
      </c>
      <c r="B27" s="211"/>
      <c r="C27" s="89" t="s">
        <v>363</v>
      </c>
      <c r="D27" s="1"/>
      <c r="E27" s="19"/>
      <c r="F27" s="76">
        <v>800</v>
      </c>
      <c r="G27" s="232">
        <f t="shared" si="1"/>
        <v>400</v>
      </c>
      <c r="H27" s="3"/>
    </row>
    <row r="28" spans="1:73" x14ac:dyDescent="0.25">
      <c r="A28" s="142"/>
      <c r="B28" s="212">
        <v>1</v>
      </c>
      <c r="C28" s="107" t="s">
        <v>1729</v>
      </c>
      <c r="D28" s="1" t="s">
        <v>1730</v>
      </c>
      <c r="E28" s="108"/>
      <c r="F28" s="108"/>
      <c r="G28" s="233"/>
      <c r="H28" s="18" t="s">
        <v>849</v>
      </c>
    </row>
    <row r="29" spans="1:73" s="12" customFormat="1" x14ac:dyDescent="0.25">
      <c r="A29" s="140"/>
      <c r="B29" s="213">
        <v>5</v>
      </c>
      <c r="C29" s="121" t="s">
        <v>1731</v>
      </c>
      <c r="D29" s="12" t="s">
        <v>1732</v>
      </c>
      <c r="E29" s="122"/>
      <c r="F29" s="122"/>
      <c r="G29" s="234"/>
      <c r="H29" s="40" t="s">
        <v>849</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ht="75" x14ac:dyDescent="0.25">
      <c r="A30" s="47">
        <v>901629</v>
      </c>
      <c r="B30" s="47"/>
      <c r="C30" s="38" t="s">
        <v>1826</v>
      </c>
      <c r="D30" s="10"/>
      <c r="E30" s="48"/>
      <c r="F30" s="48">
        <v>490</v>
      </c>
      <c r="G30" s="231">
        <f t="shared" ref="G30:G55" si="2">F30/100*50</f>
        <v>245.00000000000003</v>
      </c>
      <c r="H30" s="48"/>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row>
    <row r="31" spans="1:73" s="10" customFormat="1" ht="45" x14ac:dyDescent="0.25">
      <c r="A31" s="136">
        <v>561340</v>
      </c>
      <c r="B31" s="55">
        <v>1</v>
      </c>
      <c r="C31" s="98" t="s">
        <v>306</v>
      </c>
      <c r="E31" s="117"/>
      <c r="F31" s="130">
        <v>200</v>
      </c>
      <c r="G31" s="231">
        <f t="shared" si="2"/>
        <v>100</v>
      </c>
      <c r="H31" s="41" t="s">
        <v>204</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s="10" customFormat="1" ht="45" x14ac:dyDescent="0.25">
      <c r="A32" s="136">
        <v>1002168</v>
      </c>
      <c r="B32" s="55"/>
      <c r="C32" s="98" t="s">
        <v>2124</v>
      </c>
      <c r="E32" s="42">
        <v>50</v>
      </c>
      <c r="F32" s="42">
        <f>7*E32</f>
        <v>350</v>
      </c>
      <c r="G32" s="231">
        <f t="shared" si="2"/>
        <v>175</v>
      </c>
      <c r="H32" s="41" t="s">
        <v>209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x14ac:dyDescent="0.25">
      <c r="A33" s="137">
        <v>1008355</v>
      </c>
      <c r="B33" s="7"/>
      <c r="C33" s="1" t="s">
        <v>291</v>
      </c>
      <c r="D33" s="1" t="s">
        <v>1602</v>
      </c>
      <c r="E33" s="5"/>
      <c r="F33" s="76">
        <v>100</v>
      </c>
      <c r="G33" s="232">
        <f t="shared" si="2"/>
        <v>50</v>
      </c>
      <c r="H33" s="1" t="s">
        <v>213</v>
      </c>
    </row>
    <row r="34" spans="1:73" x14ac:dyDescent="0.25">
      <c r="A34" s="134"/>
      <c r="B34" s="27"/>
      <c r="C34" s="12" t="s">
        <v>292</v>
      </c>
      <c r="D34" s="12" t="s">
        <v>1602</v>
      </c>
      <c r="E34" s="58"/>
      <c r="F34" s="29">
        <v>50</v>
      </c>
      <c r="G34" s="231">
        <f t="shared" si="2"/>
        <v>25</v>
      </c>
      <c r="H34" s="12"/>
    </row>
    <row r="35" spans="1:73" x14ac:dyDescent="0.25">
      <c r="A35" s="134">
        <v>977406</v>
      </c>
      <c r="B35" s="27"/>
      <c r="C35" s="12" t="s">
        <v>255</v>
      </c>
      <c r="D35" s="12"/>
      <c r="E35" s="29"/>
      <c r="F35" s="29">
        <v>50</v>
      </c>
      <c r="G35" s="231">
        <f t="shared" si="2"/>
        <v>25</v>
      </c>
      <c r="H35" s="12" t="s">
        <v>209</v>
      </c>
    </row>
    <row r="36" spans="1:73" x14ac:dyDescent="0.25">
      <c r="A36" s="134">
        <v>965242</v>
      </c>
      <c r="B36" s="27"/>
      <c r="C36" s="12" t="s">
        <v>2050</v>
      </c>
      <c r="D36" s="12" t="s">
        <v>1620</v>
      </c>
      <c r="E36" s="29"/>
      <c r="F36" s="29">
        <v>35</v>
      </c>
      <c r="G36" s="231">
        <f t="shared" si="2"/>
        <v>17.5</v>
      </c>
      <c r="H36" s="12" t="s">
        <v>213</v>
      </c>
    </row>
    <row r="37" spans="1:73" s="10" customFormat="1" x14ac:dyDescent="0.25">
      <c r="A37" s="83" t="s">
        <v>1510</v>
      </c>
      <c r="B37" s="149">
        <v>1</v>
      </c>
      <c r="C37" s="151" t="s">
        <v>1781</v>
      </c>
      <c r="E37" s="150"/>
      <c r="F37" s="42">
        <v>10</v>
      </c>
      <c r="G37" s="231">
        <f t="shared" si="2"/>
        <v>5</v>
      </c>
      <c r="H37" s="41" t="s">
        <v>209</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73" s="10" customFormat="1" x14ac:dyDescent="0.25">
      <c r="A38" s="136">
        <v>972195</v>
      </c>
      <c r="B38" s="55">
        <v>2</v>
      </c>
      <c r="C38" s="41" t="s">
        <v>1324</v>
      </c>
      <c r="E38" s="42">
        <v>44</v>
      </c>
      <c r="F38" s="123">
        <f>B38*E38</f>
        <v>88</v>
      </c>
      <c r="G38" s="231">
        <f t="shared" si="2"/>
        <v>44</v>
      </c>
      <c r="H38" s="41" t="s">
        <v>209</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s="10" customFormat="1" x14ac:dyDescent="0.25">
      <c r="A39" s="136">
        <v>966806</v>
      </c>
      <c r="B39" s="55"/>
      <c r="C39" s="41" t="s">
        <v>1801</v>
      </c>
      <c r="D39" s="10" t="s">
        <v>1727</v>
      </c>
      <c r="E39" s="117"/>
      <c r="F39" s="42">
        <v>1500</v>
      </c>
      <c r="G39" s="231">
        <f t="shared" si="2"/>
        <v>750</v>
      </c>
      <c r="H39" s="41" t="s">
        <v>1800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row>
    <row r="40" spans="1:73" x14ac:dyDescent="0.25">
      <c r="A40" s="134">
        <v>1008381</v>
      </c>
      <c r="B40" s="27">
        <v>3</v>
      </c>
      <c r="C40" s="12" t="s">
        <v>270</v>
      </c>
      <c r="D40" s="12" t="s">
        <v>1597</v>
      </c>
      <c r="E40" s="58">
        <v>560</v>
      </c>
      <c r="F40" s="35">
        <f>SUM(B40*E40)</f>
        <v>1680</v>
      </c>
      <c r="G40" s="231">
        <f t="shared" si="2"/>
        <v>840</v>
      </c>
      <c r="H40" s="12" t="s">
        <v>213</v>
      </c>
    </row>
    <row r="41" spans="1:73" x14ac:dyDescent="0.25">
      <c r="A41" s="134">
        <v>850119</v>
      </c>
      <c r="B41" s="27"/>
      <c r="C41" s="12" t="s">
        <v>294</v>
      </c>
      <c r="D41" s="12" t="s">
        <v>1596</v>
      </c>
      <c r="E41" s="82"/>
      <c r="F41" s="69">
        <v>180</v>
      </c>
      <c r="G41" s="231">
        <f t="shared" si="2"/>
        <v>90</v>
      </c>
      <c r="H41" s="12" t="s">
        <v>209</v>
      </c>
    </row>
    <row r="42" spans="1:73" s="10" customFormat="1" x14ac:dyDescent="0.25">
      <c r="A42" s="135" t="s">
        <v>179</v>
      </c>
      <c r="B42" s="47">
        <v>1</v>
      </c>
      <c r="C42" s="10" t="s">
        <v>49</v>
      </c>
      <c r="D42" s="10" t="s">
        <v>1547</v>
      </c>
      <c r="E42" s="48">
        <v>60</v>
      </c>
      <c r="F42" s="48">
        <f>B42*E42</f>
        <v>60</v>
      </c>
      <c r="G42" s="231">
        <f t="shared" si="2"/>
        <v>30</v>
      </c>
      <c r="H42" s="48"/>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73" s="10" customFormat="1" x14ac:dyDescent="0.25">
      <c r="A43" s="135" t="s">
        <v>181</v>
      </c>
      <c r="B43" s="47">
        <v>1</v>
      </c>
      <c r="C43" s="10" t="s">
        <v>51</v>
      </c>
      <c r="D43" s="10" t="s">
        <v>1535</v>
      </c>
      <c r="E43" s="48">
        <v>60</v>
      </c>
      <c r="F43" s="48">
        <f>B43*E43</f>
        <v>60</v>
      </c>
      <c r="G43" s="231">
        <f t="shared" si="2"/>
        <v>30</v>
      </c>
      <c r="H43" s="48"/>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customFormat="1" x14ac:dyDescent="0.25">
      <c r="A44" s="188">
        <v>986137</v>
      </c>
      <c r="B44" s="188"/>
      <c r="C44" s="189" t="s">
        <v>1814</v>
      </c>
      <c r="D44" s="189"/>
      <c r="E44" s="190"/>
      <c r="F44" s="190">
        <v>50</v>
      </c>
      <c r="G44" s="231">
        <f t="shared" si="2"/>
        <v>25</v>
      </c>
      <c r="H44" s="190" t="s">
        <v>204</v>
      </c>
    </row>
    <row r="45" spans="1:73" x14ac:dyDescent="0.25">
      <c r="A45" s="47"/>
      <c r="B45" s="47">
        <v>1</v>
      </c>
      <c r="C45" s="41" t="s">
        <v>1823</v>
      </c>
      <c r="D45" s="10" t="s">
        <v>1824</v>
      </c>
      <c r="E45" s="48"/>
      <c r="F45" s="48">
        <v>30</v>
      </c>
      <c r="G45" s="231">
        <f t="shared" si="2"/>
        <v>15</v>
      </c>
      <c r="H45" s="48" t="s">
        <v>204</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row>
    <row r="46" spans="1:73" customFormat="1" x14ac:dyDescent="0.25">
      <c r="A46" s="221"/>
      <c r="B46" s="188"/>
      <c r="C46" s="3" t="s">
        <v>1825</v>
      </c>
      <c r="D46" s="200"/>
      <c r="E46" s="226"/>
      <c r="F46" s="226">
        <v>30</v>
      </c>
      <c r="G46" s="231">
        <f t="shared" si="2"/>
        <v>15</v>
      </c>
      <c r="H46" s="226" t="s">
        <v>204</v>
      </c>
    </row>
    <row r="47" spans="1:73" x14ac:dyDescent="0.25">
      <c r="A47" s="47" t="s">
        <v>2091</v>
      </c>
      <c r="B47" s="10"/>
      <c r="C47" s="10" t="s">
        <v>2090</v>
      </c>
      <c r="D47" s="10"/>
      <c r="E47" s="243"/>
      <c r="F47" s="249">
        <v>55</v>
      </c>
      <c r="G47" s="231">
        <f t="shared" si="2"/>
        <v>27.500000000000004</v>
      </c>
      <c r="H47" s="12"/>
      <c r="I47" s="6"/>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row>
    <row r="48" spans="1:73" x14ac:dyDescent="0.25">
      <c r="A48" s="12">
        <v>986259</v>
      </c>
      <c r="B48" s="12"/>
      <c r="C48" s="12" t="s">
        <v>2097</v>
      </c>
      <c r="D48" s="12"/>
      <c r="E48" s="12"/>
      <c r="F48" s="82">
        <v>250</v>
      </c>
      <c r="G48" s="231">
        <f t="shared" si="2"/>
        <v>125</v>
      </c>
      <c r="H48" s="12"/>
      <c r="L48" s="6"/>
      <c r="M48" s="6"/>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row>
    <row r="49" spans="1:73" x14ac:dyDescent="0.25">
      <c r="A49" s="41" t="s">
        <v>2104</v>
      </c>
      <c r="B49" s="10"/>
      <c r="C49" s="41" t="s">
        <v>2103</v>
      </c>
      <c r="D49" s="10"/>
      <c r="E49" s="59">
        <v>150</v>
      </c>
      <c r="F49" s="59">
        <f>6*E49</f>
        <v>900</v>
      </c>
      <c r="G49" s="235">
        <f t="shared" si="2"/>
        <v>450</v>
      </c>
      <c r="H49" s="10"/>
      <c r="I49" s="3"/>
      <c r="J49" s="26"/>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row>
    <row r="50" spans="1:73" x14ac:dyDescent="0.25">
      <c r="A50" s="47" t="s">
        <v>2101</v>
      </c>
      <c r="B50" s="10"/>
      <c r="C50" s="10" t="s">
        <v>2100</v>
      </c>
      <c r="D50" s="10"/>
      <c r="E50" s="10"/>
      <c r="F50" s="59">
        <v>290</v>
      </c>
      <c r="G50" s="235">
        <f t="shared" si="2"/>
        <v>145</v>
      </c>
      <c r="H50" s="10"/>
      <c r="I50" s="6"/>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row>
    <row r="51" spans="1:73" x14ac:dyDescent="0.25">
      <c r="A51" s="10">
        <v>1008393</v>
      </c>
      <c r="B51" s="10"/>
      <c r="C51" s="10" t="s">
        <v>2099</v>
      </c>
      <c r="D51" s="10"/>
      <c r="E51" s="59">
        <f>2400/3</f>
        <v>800</v>
      </c>
      <c r="F51" s="59">
        <v>2400</v>
      </c>
      <c r="G51" s="235">
        <f t="shared" si="2"/>
        <v>1200</v>
      </c>
      <c r="H51" s="10"/>
      <c r="L51" s="6"/>
      <c r="M51" s="6"/>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row>
    <row r="52" spans="1:73" x14ac:dyDescent="0.25">
      <c r="A52" s="10">
        <v>1008375</v>
      </c>
      <c r="B52" s="10"/>
      <c r="C52" s="10" t="s">
        <v>2109</v>
      </c>
      <c r="D52" s="10"/>
      <c r="E52" s="10"/>
      <c r="F52" s="59">
        <v>215</v>
      </c>
      <c r="G52" s="235">
        <f t="shared" si="2"/>
        <v>107.5</v>
      </c>
      <c r="H52" s="10"/>
      <c r="L52" s="6"/>
      <c r="M52" s="6"/>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row>
    <row r="53" spans="1:73" x14ac:dyDescent="0.25">
      <c r="A53" s="10">
        <v>1008382</v>
      </c>
      <c r="B53" s="10"/>
      <c r="C53" s="10" t="s">
        <v>2108</v>
      </c>
      <c r="D53" s="10"/>
      <c r="E53" s="10"/>
      <c r="F53" s="59">
        <v>150</v>
      </c>
      <c r="G53" s="235">
        <f t="shared" si="2"/>
        <v>75</v>
      </c>
      <c r="H53" s="10"/>
      <c r="L53" s="6"/>
      <c r="M53" s="6"/>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row>
    <row r="54" spans="1:73" x14ac:dyDescent="0.25">
      <c r="A54" s="47" t="s">
        <v>2107</v>
      </c>
      <c r="B54" s="10"/>
      <c r="C54" s="10" t="s">
        <v>2106</v>
      </c>
      <c r="D54" s="10"/>
      <c r="E54" s="243"/>
      <c r="F54" s="59">
        <v>50</v>
      </c>
      <c r="G54" s="235">
        <f t="shared" si="2"/>
        <v>25</v>
      </c>
      <c r="H54" s="10"/>
      <c r="I54" s="6"/>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row>
    <row r="55" spans="1:73" x14ac:dyDescent="0.25">
      <c r="A55" s="32">
        <v>669915</v>
      </c>
      <c r="B55" s="20"/>
      <c r="C55" s="32" t="s">
        <v>2105</v>
      </c>
      <c r="E55" s="76"/>
      <c r="F55" s="5">
        <v>51</v>
      </c>
      <c r="G55" s="231">
        <f t="shared" si="2"/>
        <v>25.5</v>
      </c>
      <c r="H55" s="1"/>
      <c r="I55" s="3"/>
      <c r="J55" s="26"/>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row>
    <row r="56" spans="1:73" s="88" customFormat="1" x14ac:dyDescent="0.25">
      <c r="A56" s="158"/>
      <c r="B56" s="159"/>
      <c r="C56" s="161"/>
      <c r="E56" s="160"/>
      <c r="F56" s="160"/>
      <c r="G56" s="160"/>
      <c r="H56" s="16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3" s="12" customFormat="1" x14ac:dyDescent="0.25">
      <c r="A57" s="165"/>
      <c r="B57" s="166"/>
      <c r="C57" s="169" t="s">
        <v>2016</v>
      </c>
      <c r="D57" s="167"/>
      <c r="E57" s="168"/>
      <c r="F57" s="168"/>
      <c r="G57" s="168"/>
      <c r="H57" s="168"/>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s="10" customFormat="1" x14ac:dyDescent="0.25">
      <c r="A58" s="135" t="s">
        <v>116</v>
      </c>
      <c r="B58" s="47">
        <v>1</v>
      </c>
      <c r="C58" s="10" t="s">
        <v>76</v>
      </c>
      <c r="D58" s="10" t="s">
        <v>1528</v>
      </c>
      <c r="E58" s="48">
        <v>37</v>
      </c>
      <c r="F58" s="48">
        <f>B58*E58</f>
        <v>37</v>
      </c>
      <c r="G58" s="231">
        <f t="shared" ref="G58:G60" si="3">F58/100*50</f>
        <v>18.5</v>
      </c>
      <c r="H58" s="48" t="s">
        <v>205</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s="1" customFormat="1" x14ac:dyDescent="0.25">
      <c r="A59" s="136">
        <v>981875</v>
      </c>
      <c r="B59" s="218">
        <v>1</v>
      </c>
      <c r="C59" s="32" t="s">
        <v>1370</v>
      </c>
      <c r="D59" s="12" t="s">
        <v>1682</v>
      </c>
      <c r="E59" s="45"/>
      <c r="F59" s="45">
        <v>40</v>
      </c>
      <c r="G59" s="231">
        <f>F59/100*50</f>
        <v>20</v>
      </c>
      <c r="H59" s="32" t="s">
        <v>213</v>
      </c>
    </row>
    <row r="60" spans="1:73" x14ac:dyDescent="0.25">
      <c r="A60" s="144" t="s">
        <v>1480</v>
      </c>
      <c r="B60" s="219">
        <v>3.5</v>
      </c>
      <c r="C60" s="1" t="s">
        <v>1044</v>
      </c>
      <c r="E60" s="5"/>
      <c r="F60" s="76">
        <v>150</v>
      </c>
      <c r="G60" s="232">
        <f t="shared" si="3"/>
        <v>75</v>
      </c>
      <c r="H60" s="16" t="s">
        <v>213</v>
      </c>
    </row>
    <row r="61" spans="1:73" x14ac:dyDescent="0.25">
      <c r="A61" s="144"/>
      <c r="B61" s="219">
        <v>3</v>
      </c>
      <c r="C61" s="1" t="s">
        <v>1045</v>
      </c>
      <c r="E61" s="5"/>
      <c r="F61" s="19"/>
      <c r="G61" s="19"/>
      <c r="H61" s="16"/>
    </row>
    <row r="62" spans="1:73" x14ac:dyDescent="0.25">
      <c r="A62" s="144"/>
      <c r="B62" s="219">
        <v>5</v>
      </c>
      <c r="C62" s="1" t="s">
        <v>1046</v>
      </c>
      <c r="E62" s="5"/>
      <c r="F62" s="19"/>
      <c r="G62" s="19"/>
      <c r="H62" s="16"/>
    </row>
    <row r="63" spans="1:73" x14ac:dyDescent="0.25">
      <c r="A63" s="139"/>
      <c r="B63" s="218">
        <v>3.5</v>
      </c>
      <c r="C63" s="12" t="s">
        <v>1047</v>
      </c>
      <c r="D63" s="12"/>
      <c r="E63" s="58"/>
      <c r="F63" s="45"/>
      <c r="G63" s="45"/>
      <c r="H63" s="32"/>
    </row>
    <row r="64" spans="1:73" s="12" customFormat="1" x14ac:dyDescent="0.25">
      <c r="A64" s="139"/>
      <c r="B64" s="218"/>
      <c r="C64" s="32"/>
      <c r="E64" s="45"/>
      <c r="F64" s="45"/>
      <c r="G64" s="45"/>
      <c r="H64" s="32"/>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1:73" s="12" customFormat="1" x14ac:dyDescent="0.25">
      <c r="A65" s="165"/>
      <c r="B65" s="166"/>
      <c r="C65" s="169" t="s">
        <v>2017</v>
      </c>
      <c r="D65" s="167"/>
      <c r="E65" s="168"/>
      <c r="F65" s="168"/>
      <c r="G65" s="168"/>
      <c r="H65" s="168"/>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x14ac:dyDescent="0.25">
      <c r="A66" s="144" t="s">
        <v>1480</v>
      </c>
      <c r="B66" s="211"/>
      <c r="C66" s="89" t="s">
        <v>1061</v>
      </c>
      <c r="E66" s="19"/>
      <c r="F66" s="76">
        <v>2130</v>
      </c>
      <c r="G66" s="232">
        <f t="shared" ref="G66" si="4">F66/100*50</f>
        <v>1065</v>
      </c>
      <c r="H66" s="16" t="s">
        <v>205</v>
      </c>
    </row>
    <row r="67" spans="1:73" x14ac:dyDescent="0.25">
      <c r="A67" s="144"/>
      <c r="B67" s="7">
        <v>2</v>
      </c>
      <c r="C67" s="1" t="s">
        <v>994</v>
      </c>
      <c r="E67" s="5"/>
      <c r="F67" s="19"/>
      <c r="G67" s="19"/>
      <c r="H67" s="16"/>
    </row>
    <row r="68" spans="1:73" x14ac:dyDescent="0.25">
      <c r="A68" s="144"/>
      <c r="B68" s="7">
        <v>4</v>
      </c>
      <c r="C68" s="1" t="s">
        <v>995</v>
      </c>
      <c r="E68" s="5"/>
      <c r="F68" s="19"/>
      <c r="G68" s="19"/>
      <c r="H68" s="16"/>
    </row>
    <row r="69" spans="1:73" x14ac:dyDescent="0.25">
      <c r="A69" s="144"/>
      <c r="B69" s="7">
        <v>4</v>
      </c>
      <c r="C69" s="1" t="s">
        <v>996</v>
      </c>
      <c r="E69" s="5"/>
      <c r="F69" s="19"/>
      <c r="G69" s="19"/>
      <c r="H69" s="16"/>
    </row>
    <row r="70" spans="1:73" x14ac:dyDescent="0.25">
      <c r="A70" s="144"/>
      <c r="B70" s="7">
        <v>3</v>
      </c>
      <c r="C70" s="1" t="s">
        <v>997</v>
      </c>
      <c r="E70" s="5"/>
      <c r="F70" s="19"/>
      <c r="G70" s="19"/>
      <c r="H70" s="16"/>
    </row>
    <row r="71" spans="1:73" x14ac:dyDescent="0.25">
      <c r="A71" s="144"/>
      <c r="B71" s="7">
        <v>1800</v>
      </c>
      <c r="C71" s="1" t="s">
        <v>998</v>
      </c>
      <c r="E71" s="5"/>
      <c r="F71" s="19"/>
      <c r="G71" s="19"/>
      <c r="H71" s="16"/>
    </row>
    <row r="72" spans="1:73" x14ac:dyDescent="0.25">
      <c r="A72" s="144"/>
      <c r="B72" s="219">
        <v>4</v>
      </c>
      <c r="C72" s="1" t="s">
        <v>999</v>
      </c>
      <c r="E72" s="5"/>
      <c r="F72" s="19"/>
      <c r="G72" s="19"/>
      <c r="H72" s="16"/>
    </row>
    <row r="73" spans="1:73" x14ac:dyDescent="0.25">
      <c r="A73" s="144"/>
      <c r="B73" s="219">
        <v>3</v>
      </c>
      <c r="C73" s="1" t="s">
        <v>1000</v>
      </c>
      <c r="E73" s="5"/>
      <c r="F73" s="19"/>
      <c r="G73" s="19"/>
      <c r="H73" s="16"/>
    </row>
    <row r="74" spans="1:73" x14ac:dyDescent="0.25">
      <c r="A74" s="144"/>
      <c r="B74" s="219">
        <v>2</v>
      </c>
      <c r="C74" s="1" t="s">
        <v>1386</v>
      </c>
      <c r="E74" s="5"/>
      <c r="F74" s="19"/>
      <c r="G74" s="19"/>
      <c r="H74" s="16"/>
    </row>
    <row r="75" spans="1:73" x14ac:dyDescent="0.25">
      <c r="A75" s="144"/>
      <c r="B75" s="219">
        <v>1</v>
      </c>
      <c r="C75" s="1" t="s">
        <v>1387</v>
      </c>
      <c r="E75" s="5"/>
      <c r="F75" s="19"/>
      <c r="G75" s="19"/>
      <c r="H75" s="16"/>
    </row>
    <row r="76" spans="1:73" x14ac:dyDescent="0.25">
      <c r="A76" s="144"/>
      <c r="B76" s="219">
        <v>4</v>
      </c>
      <c r="C76" s="1" t="s">
        <v>1001</v>
      </c>
      <c r="E76" s="5"/>
      <c r="F76" s="19"/>
      <c r="G76" s="19"/>
      <c r="H76" s="16"/>
    </row>
    <row r="77" spans="1:73" x14ac:dyDescent="0.25">
      <c r="A77" s="144"/>
      <c r="B77" s="219">
        <v>187</v>
      </c>
      <c r="C77" s="1" t="s">
        <v>1002</v>
      </c>
      <c r="E77" s="5"/>
      <c r="F77" s="19"/>
      <c r="G77" s="19"/>
      <c r="H77" s="16"/>
    </row>
    <row r="78" spans="1:73" x14ac:dyDescent="0.25">
      <c r="A78" s="144"/>
      <c r="B78" s="219">
        <v>13</v>
      </c>
      <c r="C78" s="1" t="s">
        <v>1003</v>
      </c>
      <c r="E78" s="5"/>
      <c r="F78" s="19"/>
      <c r="G78" s="19"/>
      <c r="H78" s="16"/>
    </row>
    <row r="79" spans="1:73" x14ac:dyDescent="0.25">
      <c r="A79" s="144"/>
      <c r="B79" s="219">
        <v>4</v>
      </c>
      <c r="C79" s="1" t="s">
        <v>1004</v>
      </c>
      <c r="E79" s="5"/>
      <c r="F79" s="19"/>
      <c r="G79" s="19"/>
      <c r="H79" s="16"/>
    </row>
    <row r="80" spans="1:73" x14ac:dyDescent="0.25">
      <c r="A80" s="144"/>
      <c r="B80" s="219">
        <v>1</v>
      </c>
      <c r="C80" s="1" t="s">
        <v>1005</v>
      </c>
      <c r="E80" s="5"/>
      <c r="F80" s="19"/>
      <c r="G80" s="19"/>
      <c r="H80" s="16"/>
    </row>
    <row r="81" spans="1:8" x14ac:dyDescent="0.25">
      <c r="A81" s="144"/>
      <c r="B81" s="219">
        <v>1</v>
      </c>
      <c r="C81" s="1" t="s">
        <v>1006</v>
      </c>
      <c r="E81" s="5"/>
      <c r="F81" s="19"/>
      <c r="G81" s="19"/>
      <c r="H81" s="16"/>
    </row>
    <row r="82" spans="1:8" x14ac:dyDescent="0.25">
      <c r="A82" s="144"/>
      <c r="B82" s="219">
        <v>1</v>
      </c>
      <c r="C82" s="1" t="s">
        <v>1007</v>
      </c>
      <c r="E82" s="5"/>
      <c r="F82" s="19"/>
      <c r="G82" s="19"/>
      <c r="H82" s="16"/>
    </row>
    <row r="83" spans="1:8" x14ac:dyDescent="0.25">
      <c r="A83" s="144"/>
      <c r="B83" s="219">
        <v>4</v>
      </c>
      <c r="C83" s="1" t="s">
        <v>1008</v>
      </c>
      <c r="E83" s="5"/>
      <c r="F83" s="19"/>
      <c r="G83" s="19"/>
      <c r="H83" s="16"/>
    </row>
    <row r="84" spans="1:8" x14ac:dyDescent="0.25">
      <c r="A84" s="144"/>
      <c r="B84" s="219">
        <v>6</v>
      </c>
      <c r="C84" s="1" t="s">
        <v>1009</v>
      </c>
      <c r="E84" s="5"/>
      <c r="F84" s="19"/>
      <c r="G84" s="19"/>
      <c r="H84" s="16"/>
    </row>
    <row r="85" spans="1:8" x14ac:dyDescent="0.25">
      <c r="A85" s="144"/>
      <c r="B85" s="219">
        <v>1</v>
      </c>
      <c r="C85" s="1" t="s">
        <v>1010</v>
      </c>
      <c r="E85" s="5"/>
      <c r="F85" s="19"/>
      <c r="G85" s="19"/>
      <c r="H85" s="16"/>
    </row>
    <row r="86" spans="1:8" x14ac:dyDescent="0.25">
      <c r="A86" s="144"/>
      <c r="B86" s="219">
        <v>1</v>
      </c>
      <c r="C86" s="1" t="s">
        <v>1011</v>
      </c>
      <c r="E86" s="5"/>
      <c r="F86" s="19"/>
      <c r="G86" s="19"/>
      <c r="H86" s="16"/>
    </row>
    <row r="87" spans="1:8" x14ac:dyDescent="0.25">
      <c r="A87" s="144"/>
      <c r="B87" s="219">
        <v>4</v>
      </c>
      <c r="C87" s="1" t="s">
        <v>1012</v>
      </c>
      <c r="E87" s="5"/>
      <c r="F87" s="19"/>
      <c r="G87" s="19"/>
      <c r="H87" s="16"/>
    </row>
    <row r="88" spans="1:8" x14ac:dyDescent="0.25">
      <c r="A88" s="144"/>
      <c r="B88" s="219">
        <v>4</v>
      </c>
      <c r="C88" s="1" t="s">
        <v>1013</v>
      </c>
      <c r="E88" s="5"/>
      <c r="F88" s="19"/>
      <c r="G88" s="19"/>
      <c r="H88" s="16"/>
    </row>
    <row r="89" spans="1:8" x14ac:dyDescent="0.25">
      <c r="A89" s="144"/>
      <c r="B89" s="219">
        <v>1</v>
      </c>
      <c r="C89" s="1" t="s">
        <v>1014</v>
      </c>
      <c r="E89" s="5"/>
      <c r="F89" s="19"/>
      <c r="G89" s="19"/>
      <c r="H89" s="16"/>
    </row>
    <row r="90" spans="1:8" x14ac:dyDescent="0.25">
      <c r="A90" s="144"/>
      <c r="B90" s="219">
        <v>1</v>
      </c>
      <c r="C90" s="1" t="s">
        <v>1015</v>
      </c>
      <c r="E90" s="5"/>
      <c r="F90" s="19"/>
      <c r="G90" s="19"/>
      <c r="H90" s="16"/>
    </row>
    <row r="91" spans="1:8" x14ac:dyDescent="0.25">
      <c r="A91" s="144"/>
      <c r="B91" s="219">
        <v>2</v>
      </c>
      <c r="C91" s="1" t="s">
        <v>1016</v>
      </c>
      <c r="E91" s="5"/>
      <c r="F91" s="19"/>
      <c r="G91" s="19"/>
      <c r="H91" s="16"/>
    </row>
    <row r="92" spans="1:8" x14ac:dyDescent="0.25">
      <c r="A92" s="144"/>
      <c r="B92" s="219">
        <v>81</v>
      </c>
      <c r="C92" s="1" t="s">
        <v>1017</v>
      </c>
      <c r="E92" s="5"/>
      <c r="F92" s="19"/>
      <c r="G92" s="19"/>
      <c r="H92" s="16"/>
    </row>
    <row r="93" spans="1:8" x14ac:dyDescent="0.25">
      <c r="A93" s="144"/>
      <c r="B93" s="219">
        <v>16</v>
      </c>
      <c r="C93" s="1" t="s">
        <v>1018</v>
      </c>
      <c r="E93" s="5"/>
      <c r="F93" s="19"/>
      <c r="G93" s="19"/>
      <c r="H93" s="16"/>
    </row>
    <row r="94" spans="1:8" x14ac:dyDescent="0.25">
      <c r="A94" s="144"/>
      <c r="B94" s="219">
        <v>1</v>
      </c>
      <c r="C94" s="1" t="s">
        <v>1019</v>
      </c>
      <c r="E94" s="5"/>
      <c r="F94" s="19"/>
      <c r="G94" s="19"/>
      <c r="H94" s="16"/>
    </row>
    <row r="95" spans="1:8" x14ac:dyDescent="0.25">
      <c r="A95" s="144"/>
      <c r="B95" s="219">
        <v>2</v>
      </c>
      <c r="C95" s="1" t="s">
        <v>1453</v>
      </c>
      <c r="E95" s="5"/>
      <c r="F95" s="19"/>
      <c r="G95" s="19"/>
      <c r="H95" s="16"/>
    </row>
    <row r="96" spans="1:8" x14ac:dyDescent="0.25">
      <c r="A96" s="144"/>
      <c r="B96" s="219">
        <v>2</v>
      </c>
      <c r="C96" s="1" t="s">
        <v>1388</v>
      </c>
      <c r="E96" s="5"/>
      <c r="F96" s="19"/>
      <c r="G96" s="19"/>
      <c r="H96" s="16"/>
    </row>
    <row r="97" spans="1:8" x14ac:dyDescent="0.25">
      <c r="A97" s="144"/>
      <c r="B97" s="219">
        <v>4</v>
      </c>
      <c r="C97" s="1" t="s">
        <v>1020</v>
      </c>
      <c r="E97" s="5"/>
      <c r="F97" s="19"/>
      <c r="G97" s="19"/>
      <c r="H97" s="16"/>
    </row>
    <row r="98" spans="1:8" x14ac:dyDescent="0.25">
      <c r="A98" s="144"/>
      <c r="B98" s="219">
        <v>11</v>
      </c>
      <c r="C98" s="1" t="s">
        <v>1021</v>
      </c>
      <c r="E98" s="5"/>
      <c r="F98" s="19"/>
      <c r="G98" s="19"/>
      <c r="H98" s="16"/>
    </row>
    <row r="99" spans="1:8" x14ac:dyDescent="0.25">
      <c r="A99" s="144"/>
      <c r="B99" s="219">
        <v>20</v>
      </c>
      <c r="C99" s="1" t="s">
        <v>1022</v>
      </c>
      <c r="E99" s="5"/>
      <c r="F99" s="19"/>
      <c r="G99" s="19"/>
      <c r="H99" s="16"/>
    </row>
    <row r="100" spans="1:8" x14ac:dyDescent="0.25">
      <c r="A100" s="144"/>
      <c r="B100" s="219">
        <v>100</v>
      </c>
      <c r="C100" s="1" t="s">
        <v>1023</v>
      </c>
      <c r="E100" s="5"/>
      <c r="F100" s="19"/>
      <c r="G100" s="19"/>
      <c r="H100" s="16"/>
    </row>
    <row r="101" spans="1:8" x14ac:dyDescent="0.25">
      <c r="A101" s="144"/>
      <c r="B101" s="219">
        <v>2</v>
      </c>
      <c r="C101" s="1" t="s">
        <v>1389</v>
      </c>
      <c r="E101" s="5"/>
      <c r="F101" s="19"/>
      <c r="G101" s="19"/>
      <c r="H101" s="16"/>
    </row>
    <row r="102" spans="1:8" x14ac:dyDescent="0.25">
      <c r="A102" s="144"/>
      <c r="B102" s="219">
        <v>2</v>
      </c>
      <c r="C102" s="1" t="s">
        <v>1024</v>
      </c>
      <c r="E102" s="5"/>
      <c r="F102" s="19"/>
      <c r="G102" s="19"/>
      <c r="H102" s="16"/>
    </row>
    <row r="103" spans="1:8" x14ac:dyDescent="0.25">
      <c r="A103" s="144"/>
      <c r="B103" s="219">
        <v>5</v>
      </c>
      <c r="C103" s="1" t="s">
        <v>1025</v>
      </c>
      <c r="E103" s="5"/>
      <c r="F103" s="19"/>
      <c r="G103" s="19"/>
      <c r="H103" s="16"/>
    </row>
    <row r="104" spans="1:8" x14ac:dyDescent="0.25">
      <c r="A104" s="144"/>
      <c r="B104" s="219">
        <v>4</v>
      </c>
      <c r="C104" s="1" t="s">
        <v>1026</v>
      </c>
      <c r="E104" s="5"/>
      <c r="F104" s="19"/>
      <c r="G104" s="19"/>
      <c r="H104" s="16"/>
    </row>
    <row r="105" spans="1:8" x14ac:dyDescent="0.25">
      <c r="A105" s="144"/>
      <c r="B105" s="219">
        <v>4</v>
      </c>
      <c r="C105" s="1" t="s">
        <v>1027</v>
      </c>
      <c r="E105" s="5"/>
      <c r="F105" s="19"/>
      <c r="G105" s="19"/>
      <c r="H105" s="16"/>
    </row>
    <row r="106" spans="1:8" x14ac:dyDescent="0.25">
      <c r="A106" s="144"/>
      <c r="B106" s="219">
        <v>7</v>
      </c>
      <c r="C106" s="1" t="s">
        <v>1028</v>
      </c>
      <c r="E106" s="5"/>
      <c r="F106" s="19"/>
      <c r="G106" s="19"/>
      <c r="H106" s="16"/>
    </row>
    <row r="107" spans="1:8" x14ac:dyDescent="0.25">
      <c r="A107" s="144"/>
      <c r="B107" s="219">
        <v>1</v>
      </c>
      <c r="C107" s="1" t="s">
        <v>1029</v>
      </c>
      <c r="E107" s="5"/>
      <c r="F107" s="19"/>
      <c r="G107" s="19"/>
      <c r="H107" s="16"/>
    </row>
    <row r="108" spans="1:8" x14ac:dyDescent="0.25">
      <c r="A108" s="144"/>
      <c r="B108" s="219">
        <v>2</v>
      </c>
      <c r="C108" s="1" t="s">
        <v>1030</v>
      </c>
      <c r="E108" s="5"/>
      <c r="F108" s="19"/>
      <c r="G108" s="19"/>
      <c r="H108" s="16"/>
    </row>
    <row r="109" spans="1:8" x14ac:dyDescent="0.25">
      <c r="A109" s="144"/>
      <c r="B109" s="219">
        <v>1</v>
      </c>
      <c r="C109" s="1" t="s">
        <v>1031</v>
      </c>
      <c r="E109" s="5"/>
      <c r="F109" s="19"/>
      <c r="G109" s="19"/>
      <c r="H109" s="16"/>
    </row>
    <row r="110" spans="1:8" x14ac:dyDescent="0.25">
      <c r="A110" s="144"/>
      <c r="B110" s="219">
        <v>1</v>
      </c>
      <c r="C110" s="1" t="s">
        <v>1033</v>
      </c>
      <c r="E110" s="5"/>
      <c r="F110" s="19"/>
      <c r="G110" s="19"/>
      <c r="H110" s="16"/>
    </row>
    <row r="111" spans="1:8" x14ac:dyDescent="0.25">
      <c r="A111" s="144"/>
      <c r="B111" s="219">
        <v>1</v>
      </c>
      <c r="C111" s="1" t="s">
        <v>1032</v>
      </c>
      <c r="E111" s="5"/>
      <c r="F111" s="19"/>
      <c r="G111" s="19"/>
      <c r="H111" s="16"/>
    </row>
    <row r="112" spans="1:8" x14ac:dyDescent="0.25">
      <c r="A112" s="144"/>
      <c r="B112" s="219">
        <v>2</v>
      </c>
      <c r="C112" s="1" t="s">
        <v>1034</v>
      </c>
      <c r="E112" s="5"/>
      <c r="F112" s="19"/>
      <c r="G112" s="19"/>
      <c r="H112" s="16"/>
    </row>
    <row r="113" spans="1:73" x14ac:dyDescent="0.25">
      <c r="A113" s="144"/>
      <c r="B113" s="219">
        <v>2</v>
      </c>
      <c r="C113" s="1" t="s">
        <v>1035</v>
      </c>
      <c r="E113" s="5"/>
      <c r="F113" s="19"/>
      <c r="G113" s="19"/>
      <c r="H113" s="16"/>
    </row>
    <row r="114" spans="1:73" x14ac:dyDescent="0.25">
      <c r="A114" s="144"/>
      <c r="B114" s="219">
        <v>1</v>
      </c>
      <c r="C114" s="1" t="s">
        <v>1036</v>
      </c>
      <c r="E114" s="5"/>
      <c r="F114" s="19"/>
      <c r="G114" s="19"/>
      <c r="H114" s="16"/>
    </row>
    <row r="115" spans="1:73" x14ac:dyDescent="0.25">
      <c r="A115" s="144"/>
      <c r="B115" s="219">
        <v>1</v>
      </c>
      <c r="C115" s="1" t="s">
        <v>1037</v>
      </c>
      <c r="E115" s="5"/>
      <c r="F115" s="19"/>
      <c r="G115" s="19"/>
      <c r="H115" s="16"/>
    </row>
    <row r="116" spans="1:73" x14ac:dyDescent="0.25">
      <c r="A116" s="144"/>
      <c r="B116" s="219">
        <v>1</v>
      </c>
      <c r="C116" s="1" t="s">
        <v>1038</v>
      </c>
      <c r="E116" s="5"/>
      <c r="F116" s="19"/>
      <c r="G116" s="19"/>
      <c r="H116" s="16"/>
    </row>
    <row r="117" spans="1:73" x14ac:dyDescent="0.25">
      <c r="A117" s="144"/>
      <c r="B117" s="219">
        <v>1</v>
      </c>
      <c r="C117" s="1" t="s">
        <v>1039</v>
      </c>
      <c r="E117" s="5"/>
      <c r="F117" s="19"/>
      <c r="G117" s="19"/>
      <c r="H117" s="16"/>
    </row>
    <row r="118" spans="1:73" x14ac:dyDescent="0.25">
      <c r="A118" s="144"/>
      <c r="B118" s="219">
        <v>4</v>
      </c>
      <c r="C118" s="1" t="s">
        <v>1041</v>
      </c>
      <c r="E118" s="5"/>
      <c r="F118" s="19"/>
      <c r="G118" s="19"/>
      <c r="H118" s="16"/>
    </row>
    <row r="119" spans="1:73" x14ac:dyDescent="0.25">
      <c r="A119" s="144"/>
      <c r="B119" s="219">
        <v>1</v>
      </c>
      <c r="C119" s="1" t="s">
        <v>1040</v>
      </c>
      <c r="E119" s="5"/>
      <c r="F119" s="19"/>
      <c r="G119" s="19"/>
      <c r="H119" s="16"/>
    </row>
    <row r="120" spans="1:73" x14ac:dyDescent="0.25">
      <c r="A120" s="144"/>
      <c r="B120" s="219">
        <v>6</v>
      </c>
      <c r="C120" s="1" t="s">
        <v>1042</v>
      </c>
      <c r="E120" s="5"/>
      <c r="F120" s="19"/>
      <c r="G120" s="19"/>
      <c r="H120" s="16"/>
    </row>
    <row r="121" spans="1:73" x14ac:dyDescent="0.25">
      <c r="A121" s="144"/>
      <c r="B121" s="219">
        <v>1</v>
      </c>
      <c r="C121" s="1" t="s">
        <v>1390</v>
      </c>
      <c r="E121" s="5"/>
      <c r="F121" s="19"/>
      <c r="G121" s="19"/>
      <c r="H121" s="16"/>
    </row>
    <row r="122" spans="1:73" x14ac:dyDescent="0.25">
      <c r="A122" s="144"/>
      <c r="B122" s="219">
        <v>18</v>
      </c>
      <c r="C122" s="1" t="s">
        <v>1043</v>
      </c>
      <c r="E122" s="5"/>
      <c r="F122" s="19"/>
      <c r="G122" s="45"/>
      <c r="H122" s="16"/>
    </row>
    <row r="123" spans="1:73" s="10" customFormat="1" x14ac:dyDescent="0.25">
      <c r="A123" s="135" t="s">
        <v>103</v>
      </c>
      <c r="B123" s="47">
        <v>1</v>
      </c>
      <c r="C123" s="10" t="s">
        <v>1787</v>
      </c>
      <c r="E123" s="48">
        <v>25</v>
      </c>
      <c r="F123" s="48">
        <f t="shared" ref="F123:F127" si="5">B123*E123</f>
        <v>25</v>
      </c>
      <c r="G123" s="231">
        <f t="shared" ref="G123:G128" si="6">F123/100*50</f>
        <v>12.5</v>
      </c>
      <c r="H123" s="48"/>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1:73" s="10" customFormat="1" x14ac:dyDescent="0.25">
      <c r="A124" s="135" t="s">
        <v>102</v>
      </c>
      <c r="B124" s="47">
        <v>1</v>
      </c>
      <c r="C124" s="10" t="s">
        <v>88</v>
      </c>
      <c r="D124" s="10" t="s">
        <v>1518</v>
      </c>
      <c r="E124" s="48">
        <v>25</v>
      </c>
      <c r="F124" s="48">
        <f t="shared" si="5"/>
        <v>25</v>
      </c>
      <c r="G124" s="231">
        <f t="shared" si="6"/>
        <v>12.5</v>
      </c>
      <c r="H124" s="48" t="s">
        <v>205</v>
      </c>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1:73" s="10" customFormat="1" x14ac:dyDescent="0.25">
      <c r="A125" s="135" t="s">
        <v>108</v>
      </c>
      <c r="B125" s="47">
        <v>1</v>
      </c>
      <c r="C125" s="10" t="s">
        <v>84</v>
      </c>
      <c r="D125" s="10" t="s">
        <v>1523</v>
      </c>
      <c r="E125" s="48">
        <v>30</v>
      </c>
      <c r="F125" s="48">
        <f t="shared" si="5"/>
        <v>30</v>
      </c>
      <c r="G125" s="231">
        <f t="shared" si="6"/>
        <v>15</v>
      </c>
      <c r="H125" s="48" t="s">
        <v>205</v>
      </c>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1:73" s="10" customFormat="1" x14ac:dyDescent="0.25">
      <c r="A126" s="135" t="s">
        <v>113</v>
      </c>
      <c r="B126" s="47">
        <v>1</v>
      </c>
      <c r="C126" s="10" t="s">
        <v>79</v>
      </c>
      <c r="D126" s="10" t="s">
        <v>1523</v>
      </c>
      <c r="E126" s="48">
        <v>35</v>
      </c>
      <c r="F126" s="48">
        <f t="shared" si="5"/>
        <v>35</v>
      </c>
      <c r="G126" s="231">
        <f t="shared" si="6"/>
        <v>17.5</v>
      </c>
      <c r="H126" s="48" t="s">
        <v>205</v>
      </c>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1:73" s="10" customFormat="1" x14ac:dyDescent="0.25">
      <c r="A127" s="135" t="s">
        <v>194</v>
      </c>
      <c r="B127" s="47">
        <v>1</v>
      </c>
      <c r="C127" s="10" t="s">
        <v>64</v>
      </c>
      <c r="D127" s="10" t="s">
        <v>1523</v>
      </c>
      <c r="E127" s="48">
        <v>50</v>
      </c>
      <c r="F127" s="48">
        <f t="shared" si="5"/>
        <v>50</v>
      </c>
      <c r="G127" s="231">
        <f t="shared" si="6"/>
        <v>25</v>
      </c>
      <c r="H127" s="48" t="s">
        <v>205</v>
      </c>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1:73" x14ac:dyDescent="0.25">
      <c r="A128" s="137">
        <v>906752</v>
      </c>
      <c r="B128" s="7"/>
      <c r="C128" s="21" t="s">
        <v>280</v>
      </c>
      <c r="D128" s="1" t="s">
        <v>1523</v>
      </c>
      <c r="E128" s="1"/>
      <c r="F128" s="60">
        <v>200</v>
      </c>
      <c r="G128" s="232">
        <f t="shared" si="6"/>
        <v>100</v>
      </c>
      <c r="H128" s="1" t="s">
        <v>213</v>
      </c>
    </row>
    <row r="129" spans="1:8" x14ac:dyDescent="0.25">
      <c r="A129" s="137"/>
      <c r="B129" s="7"/>
      <c r="C129" s="1" t="s">
        <v>276</v>
      </c>
      <c r="D129" s="1"/>
      <c r="E129" s="1"/>
      <c r="F129" s="1"/>
      <c r="G129" s="1"/>
      <c r="H129" s="1"/>
    </row>
    <row r="130" spans="1:8" x14ac:dyDescent="0.25">
      <c r="A130" s="137"/>
      <c r="B130" s="7"/>
      <c r="C130" s="1" t="s">
        <v>277</v>
      </c>
      <c r="D130" s="1"/>
      <c r="E130" s="1"/>
      <c r="F130" s="1"/>
      <c r="G130" s="1"/>
      <c r="H130" s="1"/>
    </row>
    <row r="131" spans="1:8" x14ac:dyDescent="0.25">
      <c r="A131" s="137"/>
      <c r="B131" s="7"/>
      <c r="C131" s="1" t="s">
        <v>278</v>
      </c>
      <c r="D131" s="1"/>
      <c r="E131" s="1"/>
      <c r="F131" s="1"/>
      <c r="G131" s="1"/>
      <c r="H131" s="1"/>
    </row>
    <row r="132" spans="1:8" x14ac:dyDescent="0.25">
      <c r="A132" s="134"/>
      <c r="B132" s="27"/>
      <c r="C132" s="12" t="s">
        <v>279</v>
      </c>
      <c r="D132" s="12"/>
      <c r="E132" s="12"/>
      <c r="F132" s="12"/>
      <c r="G132" s="12"/>
      <c r="H132" s="12"/>
    </row>
    <row r="133" spans="1:8" x14ac:dyDescent="0.25">
      <c r="A133" s="137">
        <v>1008139</v>
      </c>
      <c r="B133" s="7"/>
      <c r="C133" s="21" t="s">
        <v>776</v>
      </c>
      <c r="D133" s="1"/>
      <c r="E133" s="1"/>
      <c r="F133" s="60">
        <v>200</v>
      </c>
      <c r="G133" s="232">
        <f t="shared" ref="G133" si="7">F133/100*50</f>
        <v>100</v>
      </c>
      <c r="H133" s="1" t="s">
        <v>213</v>
      </c>
    </row>
    <row r="134" spans="1:8" x14ac:dyDescent="0.25">
      <c r="A134" s="137"/>
      <c r="B134" s="7">
        <v>3</v>
      </c>
      <c r="C134" s="4" t="s">
        <v>778</v>
      </c>
      <c r="D134" s="1" t="s">
        <v>779</v>
      </c>
      <c r="E134" s="9"/>
      <c r="F134" s="30"/>
      <c r="G134" s="30"/>
      <c r="H134" s="1"/>
    </row>
    <row r="135" spans="1:8" x14ac:dyDescent="0.25">
      <c r="A135" s="137"/>
      <c r="B135" s="7">
        <v>2</v>
      </c>
      <c r="C135" s="4" t="s">
        <v>780</v>
      </c>
      <c r="D135" s="1" t="s">
        <v>710</v>
      </c>
      <c r="E135" s="9"/>
      <c r="F135" s="30"/>
      <c r="G135" s="30"/>
      <c r="H135" s="1"/>
    </row>
    <row r="136" spans="1:8" x14ac:dyDescent="0.25">
      <c r="A136" s="137"/>
      <c r="B136" s="7">
        <v>8</v>
      </c>
      <c r="C136" s="4" t="s">
        <v>781</v>
      </c>
      <c r="D136" s="1" t="s">
        <v>782</v>
      </c>
      <c r="E136" s="9"/>
      <c r="F136" s="30"/>
      <c r="G136" s="30"/>
      <c r="H136" s="1"/>
    </row>
    <row r="137" spans="1:8" x14ac:dyDescent="0.25">
      <c r="A137" s="137"/>
      <c r="B137" s="7">
        <v>3</v>
      </c>
      <c r="C137" s="4" t="s">
        <v>783</v>
      </c>
      <c r="D137" s="1" t="s">
        <v>784</v>
      </c>
      <c r="E137" s="9"/>
      <c r="F137" s="30"/>
      <c r="G137" s="30"/>
      <c r="H137" s="1"/>
    </row>
    <row r="138" spans="1:8" x14ac:dyDescent="0.25">
      <c r="A138" s="137"/>
      <c r="B138" s="7">
        <v>5</v>
      </c>
      <c r="C138" s="4" t="s">
        <v>785</v>
      </c>
      <c r="D138" s="1" t="s">
        <v>744</v>
      </c>
      <c r="E138" s="9"/>
      <c r="F138" s="30"/>
      <c r="G138" s="30"/>
      <c r="H138" s="1"/>
    </row>
    <row r="139" spans="1:8" x14ac:dyDescent="0.25">
      <c r="A139" s="137"/>
      <c r="B139" s="7">
        <v>1</v>
      </c>
      <c r="C139" s="4" t="s">
        <v>786</v>
      </c>
      <c r="D139" s="1" t="s">
        <v>787</v>
      </c>
      <c r="E139" s="9"/>
      <c r="F139" s="30"/>
      <c r="G139" s="30"/>
      <c r="H139" s="1"/>
    </row>
    <row r="140" spans="1:8" x14ac:dyDescent="0.25">
      <c r="A140" s="137"/>
      <c r="B140" s="7">
        <v>4</v>
      </c>
      <c r="C140" s="4" t="s">
        <v>788</v>
      </c>
      <c r="D140" s="1" t="s">
        <v>789</v>
      </c>
      <c r="E140" s="9"/>
      <c r="F140" s="30"/>
      <c r="G140" s="30"/>
      <c r="H140" s="1"/>
    </row>
    <row r="141" spans="1:8" x14ac:dyDescent="0.25">
      <c r="A141" s="137"/>
      <c r="B141" s="7">
        <v>1</v>
      </c>
      <c r="C141" s="4" t="s">
        <v>790</v>
      </c>
      <c r="D141" s="1" t="s">
        <v>755</v>
      </c>
      <c r="E141" s="9"/>
      <c r="F141" s="30"/>
      <c r="G141" s="30"/>
      <c r="H141" s="1"/>
    </row>
    <row r="142" spans="1:8" x14ac:dyDescent="0.25">
      <c r="A142" s="137"/>
      <c r="B142" s="7">
        <v>9</v>
      </c>
      <c r="C142" s="4" t="s">
        <v>791</v>
      </c>
      <c r="D142" s="1" t="s">
        <v>792</v>
      </c>
      <c r="E142" s="9"/>
      <c r="F142" s="30"/>
      <c r="G142" s="30"/>
      <c r="H142" s="1"/>
    </row>
    <row r="143" spans="1:8" x14ac:dyDescent="0.25">
      <c r="A143" s="137"/>
      <c r="B143" s="7">
        <v>2</v>
      </c>
      <c r="C143" s="4" t="s">
        <v>793</v>
      </c>
      <c r="D143" s="1" t="s">
        <v>794</v>
      </c>
      <c r="E143" s="9"/>
      <c r="F143" s="30"/>
      <c r="G143" s="30"/>
      <c r="H143" s="1"/>
    </row>
    <row r="144" spans="1:8" x14ac:dyDescent="0.25">
      <c r="A144" s="134"/>
      <c r="B144" s="27">
        <v>7</v>
      </c>
      <c r="C144" s="13" t="s">
        <v>795</v>
      </c>
      <c r="D144" s="12" t="s">
        <v>759</v>
      </c>
      <c r="E144" s="14"/>
      <c r="F144" s="61"/>
      <c r="G144" s="61"/>
      <c r="H144" s="28"/>
    </row>
    <row r="145" spans="1:73" x14ac:dyDescent="0.25">
      <c r="A145" s="137"/>
      <c r="B145" s="7"/>
      <c r="C145" s="21" t="s">
        <v>1760</v>
      </c>
      <c r="D145" s="1"/>
      <c r="E145" s="6"/>
      <c r="F145" s="60">
        <v>268</v>
      </c>
      <c r="G145" s="232">
        <f t="shared" ref="G145:G150" si="8">F145/100*50</f>
        <v>134</v>
      </c>
      <c r="H145" s="6"/>
    </row>
    <row r="146" spans="1:73" x14ac:dyDescent="0.25">
      <c r="A146" s="137"/>
      <c r="B146" s="7">
        <v>100</v>
      </c>
      <c r="C146" s="1" t="s">
        <v>1223</v>
      </c>
      <c r="D146" s="1"/>
      <c r="E146" s="6">
        <v>1</v>
      </c>
      <c r="F146" s="91">
        <f>B146*E146</f>
        <v>100</v>
      </c>
      <c r="G146" s="232">
        <f t="shared" si="8"/>
        <v>50</v>
      </c>
      <c r="H146" s="6" t="s">
        <v>213</v>
      </c>
    </row>
    <row r="147" spans="1:73" x14ac:dyDescent="0.25">
      <c r="A147" s="137"/>
      <c r="B147" s="7">
        <v>70</v>
      </c>
      <c r="C147" s="1" t="s">
        <v>1224</v>
      </c>
      <c r="D147" s="1"/>
      <c r="E147" s="6">
        <v>1</v>
      </c>
      <c r="F147" s="91">
        <f>B147*E147</f>
        <v>70</v>
      </c>
      <c r="G147" s="232">
        <f t="shared" si="8"/>
        <v>35</v>
      </c>
      <c r="H147" s="6" t="s">
        <v>213</v>
      </c>
    </row>
    <row r="148" spans="1:73" x14ac:dyDescent="0.25">
      <c r="A148" s="137"/>
      <c r="B148" s="7">
        <v>18</v>
      </c>
      <c r="C148" s="1" t="s">
        <v>1225</v>
      </c>
      <c r="D148" s="1"/>
      <c r="E148" s="6">
        <v>1</v>
      </c>
      <c r="F148" s="91">
        <f>B148*E148</f>
        <v>18</v>
      </c>
      <c r="G148" s="232">
        <f t="shared" si="8"/>
        <v>9</v>
      </c>
      <c r="H148" s="6" t="s">
        <v>213</v>
      </c>
    </row>
    <row r="149" spans="1:73" s="12" customFormat="1" x14ac:dyDescent="0.25">
      <c r="A149" s="134"/>
      <c r="B149" s="27">
        <v>80</v>
      </c>
      <c r="C149" s="12" t="s">
        <v>1226</v>
      </c>
      <c r="E149" s="28">
        <v>1</v>
      </c>
      <c r="F149" s="95">
        <f>B149*E149</f>
        <v>80</v>
      </c>
      <c r="G149" s="231">
        <f t="shared" si="8"/>
        <v>40</v>
      </c>
      <c r="H149" s="28" t="s">
        <v>213</v>
      </c>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row>
    <row r="150" spans="1:73" x14ac:dyDescent="0.25">
      <c r="A150" s="137">
        <v>902249</v>
      </c>
      <c r="B150" s="7"/>
      <c r="C150" s="21" t="s">
        <v>228</v>
      </c>
      <c r="D150" s="1"/>
      <c r="E150" s="1"/>
      <c r="F150" s="60">
        <v>100</v>
      </c>
      <c r="G150" s="232">
        <f t="shared" si="8"/>
        <v>50</v>
      </c>
      <c r="H150" s="1"/>
    </row>
    <row r="151" spans="1:73" x14ac:dyDescent="0.25">
      <c r="A151" s="137"/>
      <c r="B151" s="211">
        <v>2</v>
      </c>
      <c r="C151" s="1" t="s">
        <v>229</v>
      </c>
      <c r="D151" s="3" t="s">
        <v>1610</v>
      </c>
      <c r="E151" s="81"/>
      <c r="F151" s="49"/>
      <c r="G151" s="49"/>
      <c r="H151" s="1" t="s">
        <v>213</v>
      </c>
    </row>
    <row r="152" spans="1:73" x14ac:dyDescent="0.25">
      <c r="A152" s="137"/>
      <c r="B152" s="211">
        <v>3</v>
      </c>
      <c r="C152" s="1" t="s">
        <v>230</v>
      </c>
      <c r="D152" s="3" t="s">
        <v>920</v>
      </c>
      <c r="E152" s="11"/>
      <c r="F152" s="49"/>
      <c r="G152" s="49"/>
      <c r="H152" s="1" t="s">
        <v>226</v>
      </c>
    </row>
    <row r="153" spans="1:73" x14ac:dyDescent="0.25">
      <c r="A153" s="137"/>
      <c r="B153" s="211">
        <v>2</v>
      </c>
      <c r="C153" s="1" t="s">
        <v>231</v>
      </c>
      <c r="D153" s="3" t="s">
        <v>1527</v>
      </c>
      <c r="E153" s="1"/>
      <c r="F153" s="49"/>
      <c r="G153" s="49"/>
      <c r="H153" s="1" t="s">
        <v>213</v>
      </c>
    </row>
    <row r="154" spans="1:73" x14ac:dyDescent="0.25">
      <c r="A154" s="134"/>
      <c r="B154" s="27">
        <v>3</v>
      </c>
      <c r="C154" s="12" t="s">
        <v>232</v>
      </c>
      <c r="D154" s="12" t="s">
        <v>1527</v>
      </c>
      <c r="E154" s="53"/>
      <c r="F154" s="50"/>
      <c r="G154" s="50"/>
      <c r="H154" s="12" t="s">
        <v>213</v>
      </c>
    </row>
    <row r="155" spans="1:73" x14ac:dyDescent="0.25">
      <c r="A155" s="137">
        <v>942708</v>
      </c>
      <c r="B155" s="7"/>
      <c r="C155" s="21" t="s">
        <v>745</v>
      </c>
      <c r="D155" s="1"/>
      <c r="E155" s="1"/>
      <c r="F155" s="60">
        <v>300</v>
      </c>
      <c r="G155" s="232">
        <f t="shared" ref="G155" si="9">F155/100*50</f>
        <v>150</v>
      </c>
      <c r="H155" s="1" t="s">
        <v>213</v>
      </c>
    </row>
    <row r="156" spans="1:73" x14ac:dyDescent="0.25">
      <c r="A156" s="137"/>
      <c r="B156" s="7">
        <v>1</v>
      </c>
      <c r="C156" s="4" t="s">
        <v>746</v>
      </c>
      <c r="D156" s="1" t="s">
        <v>747</v>
      </c>
      <c r="E156" s="9"/>
      <c r="F156" s="30"/>
      <c r="G156" s="30"/>
      <c r="H156" s="1"/>
    </row>
    <row r="157" spans="1:73" x14ac:dyDescent="0.25">
      <c r="A157" s="137"/>
      <c r="B157" s="7">
        <v>23</v>
      </c>
      <c r="C157" s="4" t="s">
        <v>690</v>
      </c>
      <c r="D157" s="1" t="s">
        <v>691</v>
      </c>
      <c r="E157" s="9"/>
      <c r="F157" s="30"/>
      <c r="G157" s="30"/>
      <c r="H157" s="1"/>
    </row>
    <row r="158" spans="1:73" x14ac:dyDescent="0.25">
      <c r="A158" s="137"/>
      <c r="B158" s="7">
        <v>8</v>
      </c>
      <c r="C158" s="4" t="s">
        <v>748</v>
      </c>
      <c r="D158" s="1" t="s">
        <v>749</v>
      </c>
      <c r="E158" s="9"/>
      <c r="F158" s="30"/>
      <c r="G158" s="30"/>
      <c r="H158" s="1"/>
    </row>
    <row r="159" spans="1:73" x14ac:dyDescent="0.25">
      <c r="A159" s="137"/>
      <c r="B159" s="7">
        <v>2</v>
      </c>
      <c r="C159" s="4" t="s">
        <v>750</v>
      </c>
      <c r="D159" s="1" t="s">
        <v>751</v>
      </c>
      <c r="E159" s="9"/>
      <c r="F159" s="30"/>
      <c r="G159" s="30"/>
      <c r="H159" s="1"/>
    </row>
    <row r="160" spans="1:73" x14ac:dyDescent="0.25">
      <c r="A160" s="137"/>
      <c r="B160" s="7">
        <v>5</v>
      </c>
      <c r="C160" s="4" t="s">
        <v>752</v>
      </c>
      <c r="D160" s="1" t="s">
        <v>753</v>
      </c>
      <c r="E160" s="9"/>
      <c r="F160" s="30"/>
      <c r="G160" s="30"/>
      <c r="H160" s="1"/>
    </row>
    <row r="161" spans="1:8" x14ac:dyDescent="0.25">
      <c r="A161" s="137"/>
      <c r="B161" s="7">
        <v>13</v>
      </c>
      <c r="C161" s="4" t="s">
        <v>754</v>
      </c>
      <c r="D161" s="1" t="s">
        <v>755</v>
      </c>
      <c r="E161" s="9"/>
      <c r="F161" s="30"/>
      <c r="G161" s="30"/>
      <c r="H161" s="1"/>
    </row>
    <row r="162" spans="1:8" x14ac:dyDescent="0.25">
      <c r="A162" s="137"/>
      <c r="B162" s="7">
        <v>33</v>
      </c>
      <c r="C162" s="4" t="s">
        <v>756</v>
      </c>
      <c r="D162" s="1" t="s">
        <v>757</v>
      </c>
      <c r="E162" s="9"/>
      <c r="F162" s="30"/>
      <c r="G162" s="30"/>
      <c r="H162" s="1"/>
    </row>
    <row r="163" spans="1:8" x14ac:dyDescent="0.25">
      <c r="A163" s="137"/>
      <c r="B163" s="7">
        <v>10</v>
      </c>
      <c r="C163" s="4" t="s">
        <v>758</v>
      </c>
      <c r="D163" s="1" t="s">
        <v>759</v>
      </c>
      <c r="E163" s="9"/>
      <c r="F163" s="30"/>
      <c r="G163" s="30"/>
      <c r="H163" s="1"/>
    </row>
    <row r="164" spans="1:8" x14ac:dyDescent="0.25">
      <c r="A164" s="137"/>
      <c r="B164" s="7">
        <v>10</v>
      </c>
      <c r="C164" s="2" t="s">
        <v>760</v>
      </c>
      <c r="D164" s="1" t="s">
        <v>761</v>
      </c>
      <c r="E164" s="9"/>
      <c r="F164" s="30"/>
      <c r="G164" s="30"/>
      <c r="H164" s="1"/>
    </row>
    <row r="165" spans="1:8" x14ac:dyDescent="0.25">
      <c r="A165" s="137"/>
      <c r="B165" s="7">
        <v>4</v>
      </c>
      <c r="C165" s="4" t="s">
        <v>762</v>
      </c>
      <c r="D165" s="1" t="s">
        <v>763</v>
      </c>
      <c r="E165" s="9"/>
      <c r="F165" s="30"/>
      <c r="G165" s="30"/>
      <c r="H165" s="1"/>
    </row>
    <row r="166" spans="1:8" x14ac:dyDescent="0.25">
      <c r="A166" s="134"/>
      <c r="B166" s="27">
        <v>6</v>
      </c>
      <c r="C166" s="13" t="s">
        <v>764</v>
      </c>
      <c r="D166" s="12" t="s">
        <v>765</v>
      </c>
      <c r="E166" s="14"/>
      <c r="F166" s="61"/>
      <c r="G166" s="61"/>
      <c r="H166" s="28"/>
    </row>
    <row r="167" spans="1:8" x14ac:dyDescent="0.25">
      <c r="A167" s="137">
        <v>969540</v>
      </c>
      <c r="B167" s="7"/>
      <c r="C167" s="21" t="s">
        <v>365</v>
      </c>
      <c r="D167" s="1"/>
      <c r="E167" s="1"/>
      <c r="F167" s="76">
        <v>1560</v>
      </c>
      <c r="G167" s="232">
        <f t="shared" ref="G167" si="10">F167/100*50</f>
        <v>780</v>
      </c>
      <c r="H167" s="1" t="s">
        <v>213</v>
      </c>
    </row>
    <row r="168" spans="1:8" x14ac:dyDescent="0.25">
      <c r="A168" s="137"/>
      <c r="B168" s="7">
        <v>5</v>
      </c>
      <c r="C168" s="4" t="s">
        <v>690</v>
      </c>
      <c r="D168" s="31" t="s">
        <v>691</v>
      </c>
      <c r="E168" s="9"/>
      <c r="F168" s="30"/>
      <c r="G168" s="30"/>
      <c r="H168" s="1"/>
    </row>
    <row r="169" spans="1:8" x14ac:dyDescent="0.25">
      <c r="A169" s="137"/>
      <c r="B169" s="7">
        <v>1</v>
      </c>
      <c r="C169" s="4" t="s">
        <v>692</v>
      </c>
      <c r="D169" s="1" t="s">
        <v>693</v>
      </c>
      <c r="E169" s="9"/>
      <c r="F169" s="30"/>
      <c r="G169" s="30"/>
      <c r="H169" s="1"/>
    </row>
    <row r="170" spans="1:8" x14ac:dyDescent="0.25">
      <c r="A170" s="137"/>
      <c r="B170" s="7">
        <v>10</v>
      </c>
      <c r="C170" s="4" t="s">
        <v>694</v>
      </c>
      <c r="D170" s="1" t="s">
        <v>695</v>
      </c>
      <c r="E170" s="9"/>
      <c r="F170" s="30"/>
      <c r="G170" s="30"/>
      <c r="H170" s="1"/>
    </row>
    <row r="171" spans="1:8" x14ac:dyDescent="0.25">
      <c r="A171" s="137"/>
      <c r="B171" s="7">
        <v>6</v>
      </c>
      <c r="C171" s="4" t="s">
        <v>696</v>
      </c>
      <c r="D171" s="1" t="s">
        <v>697</v>
      </c>
      <c r="E171" s="9"/>
      <c r="F171" s="30"/>
      <c r="G171" s="30"/>
      <c r="H171" s="1"/>
    </row>
    <row r="172" spans="1:8" x14ac:dyDescent="0.25">
      <c r="A172" s="137"/>
      <c r="B172" s="7">
        <v>5</v>
      </c>
      <c r="C172" s="4" t="s">
        <v>698</v>
      </c>
      <c r="D172" s="1" t="s">
        <v>699</v>
      </c>
      <c r="E172" s="9"/>
      <c r="F172" s="30"/>
      <c r="G172" s="30"/>
      <c r="H172" s="1"/>
    </row>
    <row r="173" spans="1:8" x14ac:dyDescent="0.25">
      <c r="A173" s="137"/>
      <c r="B173" s="7">
        <v>2</v>
      </c>
      <c r="C173" s="4" t="s">
        <v>700</v>
      </c>
      <c r="D173" s="1" t="s">
        <v>701</v>
      </c>
      <c r="E173" s="9"/>
      <c r="F173" s="30"/>
      <c r="G173" s="30"/>
      <c r="H173" s="1"/>
    </row>
    <row r="174" spans="1:8" x14ac:dyDescent="0.25">
      <c r="A174" s="137"/>
      <c r="B174" s="7">
        <v>4</v>
      </c>
      <c r="C174" s="4" t="s">
        <v>702</v>
      </c>
      <c r="D174" s="1" t="s">
        <v>703</v>
      </c>
      <c r="E174" s="9"/>
      <c r="F174" s="30"/>
      <c r="G174" s="30"/>
      <c r="H174" s="1"/>
    </row>
    <row r="175" spans="1:8" x14ac:dyDescent="0.25">
      <c r="A175" s="137"/>
      <c r="B175" s="7">
        <v>20</v>
      </c>
      <c r="C175" s="4" t="s">
        <v>704</v>
      </c>
      <c r="D175" s="1" t="s">
        <v>705</v>
      </c>
      <c r="E175" s="9"/>
      <c r="F175" s="30"/>
      <c r="G175" s="30"/>
      <c r="H175" s="1"/>
    </row>
    <row r="176" spans="1:8" x14ac:dyDescent="0.25">
      <c r="A176" s="137"/>
      <c r="B176" s="7">
        <v>2</v>
      </c>
      <c r="C176" s="4" t="s">
        <v>743</v>
      </c>
      <c r="D176" s="1" t="s">
        <v>706</v>
      </c>
      <c r="E176" s="9"/>
      <c r="F176" s="30"/>
      <c r="G176" s="30"/>
      <c r="H176" s="1"/>
    </row>
    <row r="177" spans="1:8" x14ac:dyDescent="0.25">
      <c r="A177" s="137"/>
      <c r="B177" s="7">
        <v>16</v>
      </c>
      <c r="C177" s="4" t="s">
        <v>707</v>
      </c>
      <c r="D177" s="1" t="s">
        <v>708</v>
      </c>
      <c r="E177" s="9"/>
      <c r="F177" s="30"/>
      <c r="G177" s="30"/>
      <c r="H177" s="1"/>
    </row>
    <row r="178" spans="1:8" x14ac:dyDescent="0.25">
      <c r="A178" s="137"/>
      <c r="B178" s="7">
        <v>12</v>
      </c>
      <c r="C178" s="4" t="s">
        <v>709</v>
      </c>
      <c r="D178" s="1" t="s">
        <v>710</v>
      </c>
      <c r="E178" s="9"/>
      <c r="F178" s="30"/>
      <c r="G178" s="30"/>
      <c r="H178" s="1"/>
    </row>
    <row r="179" spans="1:8" x14ac:dyDescent="0.25">
      <c r="A179" s="137"/>
      <c r="B179" s="7">
        <v>1</v>
      </c>
      <c r="C179" s="4" t="s">
        <v>711</v>
      </c>
      <c r="D179" s="1" t="s">
        <v>712</v>
      </c>
      <c r="E179" s="9"/>
      <c r="F179" s="30"/>
      <c r="G179" s="30"/>
      <c r="H179" s="1"/>
    </row>
    <row r="180" spans="1:8" x14ac:dyDescent="0.25">
      <c r="A180" s="137"/>
      <c r="B180" s="7">
        <v>10</v>
      </c>
      <c r="C180" s="4" t="s">
        <v>713</v>
      </c>
      <c r="D180" s="1" t="s">
        <v>714</v>
      </c>
      <c r="E180" s="9"/>
      <c r="F180" s="30"/>
      <c r="G180" s="30"/>
      <c r="H180" s="1"/>
    </row>
    <row r="181" spans="1:8" x14ac:dyDescent="0.25">
      <c r="A181" s="137"/>
      <c r="B181" s="7">
        <v>5</v>
      </c>
      <c r="C181" s="4" t="s">
        <v>715</v>
      </c>
      <c r="D181" s="1" t="s">
        <v>716</v>
      </c>
      <c r="E181" s="9"/>
      <c r="F181" s="30"/>
      <c r="G181" s="30"/>
      <c r="H181" s="1"/>
    </row>
    <row r="182" spans="1:8" x14ac:dyDescent="0.25">
      <c r="A182" s="137"/>
      <c r="B182" s="7">
        <v>8</v>
      </c>
      <c r="C182" s="4" t="s">
        <v>717</v>
      </c>
      <c r="D182" s="1" t="s">
        <v>718</v>
      </c>
      <c r="E182" s="9"/>
      <c r="F182" s="30"/>
      <c r="G182" s="30"/>
      <c r="H182" s="1"/>
    </row>
    <row r="183" spans="1:8" x14ac:dyDescent="0.25">
      <c r="A183" s="137"/>
      <c r="B183" s="7">
        <v>1</v>
      </c>
      <c r="C183" s="4" t="s">
        <v>719</v>
      </c>
      <c r="D183" s="1" t="s">
        <v>720</v>
      </c>
      <c r="E183" s="9"/>
      <c r="F183" s="30"/>
      <c r="G183" s="30"/>
      <c r="H183" s="1"/>
    </row>
    <row r="184" spans="1:8" x14ac:dyDescent="0.25">
      <c r="A184" s="137"/>
      <c r="B184" s="7">
        <v>1</v>
      </c>
      <c r="C184" s="4" t="s">
        <v>721</v>
      </c>
      <c r="D184" s="1" t="s">
        <v>722</v>
      </c>
      <c r="E184" s="9"/>
      <c r="F184" s="30"/>
      <c r="G184" s="30"/>
      <c r="H184" s="1"/>
    </row>
    <row r="185" spans="1:8" x14ac:dyDescent="0.25">
      <c r="A185" s="137"/>
      <c r="B185" s="7">
        <v>1</v>
      </c>
      <c r="C185" s="4" t="s">
        <v>723</v>
      </c>
      <c r="D185" s="1" t="s">
        <v>724</v>
      </c>
      <c r="E185" s="9"/>
      <c r="F185" s="30"/>
      <c r="G185" s="30"/>
      <c r="H185" s="1"/>
    </row>
    <row r="186" spans="1:8" x14ac:dyDescent="0.25">
      <c r="A186" s="137"/>
      <c r="B186" s="7">
        <v>1</v>
      </c>
      <c r="C186" s="4" t="s">
        <v>725</v>
      </c>
      <c r="D186" s="1" t="s">
        <v>726</v>
      </c>
      <c r="E186" s="9"/>
      <c r="F186" s="30"/>
      <c r="G186" s="30"/>
      <c r="H186" s="1"/>
    </row>
    <row r="187" spans="1:8" x14ac:dyDescent="0.25">
      <c r="A187" s="137"/>
      <c r="B187" s="7">
        <v>1</v>
      </c>
      <c r="C187" s="4" t="s">
        <v>742</v>
      </c>
      <c r="D187" s="1" t="s">
        <v>727</v>
      </c>
      <c r="E187" s="9"/>
      <c r="F187" s="30"/>
      <c r="G187" s="30"/>
      <c r="H187" s="1"/>
    </row>
    <row r="188" spans="1:8" x14ac:dyDescent="0.25">
      <c r="A188" s="137"/>
      <c r="B188" s="7">
        <v>1</v>
      </c>
      <c r="C188" s="4" t="s">
        <v>741</v>
      </c>
      <c r="D188" s="1" t="s">
        <v>728</v>
      </c>
      <c r="E188" s="9"/>
      <c r="F188" s="30"/>
      <c r="G188" s="30"/>
      <c r="H188" s="1"/>
    </row>
    <row r="189" spans="1:8" x14ac:dyDescent="0.25">
      <c r="A189" s="137"/>
      <c r="B189" s="7">
        <v>1</v>
      </c>
      <c r="C189" s="4" t="s">
        <v>729</v>
      </c>
      <c r="D189" s="1" t="s">
        <v>730</v>
      </c>
      <c r="E189" s="9"/>
      <c r="F189" s="30"/>
      <c r="G189" s="30"/>
      <c r="H189" s="1"/>
    </row>
    <row r="190" spans="1:8" x14ac:dyDescent="0.25">
      <c r="A190" s="137"/>
      <c r="B190" s="7">
        <v>4</v>
      </c>
      <c r="C190" s="4" t="s">
        <v>731</v>
      </c>
      <c r="D190" s="1" t="s">
        <v>732</v>
      </c>
      <c r="E190" s="9"/>
      <c r="F190" s="30"/>
      <c r="G190" s="30"/>
      <c r="H190" s="1"/>
    </row>
    <row r="191" spans="1:8" x14ac:dyDescent="0.25">
      <c r="A191" s="137"/>
      <c r="B191" s="7">
        <v>35</v>
      </c>
      <c r="C191" s="4" t="s">
        <v>733</v>
      </c>
      <c r="D191" s="1" t="s">
        <v>734</v>
      </c>
      <c r="E191" s="9"/>
      <c r="F191" s="30"/>
      <c r="G191" s="30"/>
      <c r="H191" s="1"/>
    </row>
    <row r="192" spans="1:8" x14ac:dyDescent="0.25">
      <c r="A192" s="137"/>
      <c r="B192" s="7">
        <v>1</v>
      </c>
      <c r="C192" s="4" t="s">
        <v>735</v>
      </c>
      <c r="D192" s="1" t="s">
        <v>736</v>
      </c>
      <c r="E192" s="9"/>
      <c r="F192" s="30"/>
      <c r="G192" s="30"/>
      <c r="H192" s="1"/>
    </row>
    <row r="193" spans="1:73" x14ac:dyDescent="0.25">
      <c r="A193" s="137"/>
      <c r="B193" s="7">
        <v>186</v>
      </c>
      <c r="C193" s="4" t="s">
        <v>737</v>
      </c>
      <c r="D193" s="1" t="s">
        <v>738</v>
      </c>
      <c r="E193" s="9"/>
      <c r="F193" s="30"/>
      <c r="G193" s="30"/>
      <c r="H193" s="1"/>
    </row>
    <row r="194" spans="1:73" x14ac:dyDescent="0.25">
      <c r="A194" s="134"/>
      <c r="B194" s="27">
        <v>72</v>
      </c>
      <c r="C194" s="13" t="s">
        <v>739</v>
      </c>
      <c r="D194" s="12" t="s">
        <v>740</v>
      </c>
      <c r="E194" s="14"/>
      <c r="F194" s="61"/>
      <c r="G194" s="61"/>
      <c r="H194" s="28"/>
    </row>
    <row r="195" spans="1:73" s="12" customFormat="1" x14ac:dyDescent="0.25">
      <c r="A195" s="139">
        <v>1019493</v>
      </c>
      <c r="B195" s="218">
        <v>2</v>
      </c>
      <c r="C195" s="32" t="s">
        <v>1854</v>
      </c>
      <c r="D195" s="12" t="s">
        <v>1728</v>
      </c>
      <c r="E195" s="45">
        <v>116</v>
      </c>
      <c r="F195" s="61">
        <f>B195*E195</f>
        <v>232</v>
      </c>
      <c r="G195" s="231">
        <f t="shared" ref="G195:G197" si="11">F195/100*50</f>
        <v>115.99999999999999</v>
      </c>
      <c r="H195" s="32" t="s">
        <v>205</v>
      </c>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row>
    <row r="196" spans="1:73" ht="30" x14ac:dyDescent="0.25">
      <c r="A196" s="135">
        <v>973741</v>
      </c>
      <c r="B196" s="47"/>
      <c r="C196" s="38" t="s">
        <v>1853</v>
      </c>
      <c r="D196" s="10"/>
      <c r="E196" s="10"/>
      <c r="F196" s="65">
        <v>300</v>
      </c>
      <c r="G196" s="231">
        <f t="shared" si="11"/>
        <v>150</v>
      </c>
      <c r="H196" s="10" t="s">
        <v>205</v>
      </c>
    </row>
    <row r="197" spans="1:73" x14ac:dyDescent="0.25">
      <c r="A197" s="144" t="s">
        <v>1497</v>
      </c>
      <c r="B197" s="211"/>
      <c r="C197" s="89" t="s">
        <v>1061</v>
      </c>
      <c r="E197" s="19"/>
      <c r="F197" s="76">
        <v>915</v>
      </c>
      <c r="G197" s="232">
        <f t="shared" si="11"/>
        <v>457.5</v>
      </c>
      <c r="H197" s="3" t="s">
        <v>205</v>
      </c>
    </row>
    <row r="198" spans="1:73" x14ac:dyDescent="0.25">
      <c r="A198" s="144"/>
      <c r="B198" s="7">
        <v>5</v>
      </c>
      <c r="C198" s="1" t="s">
        <v>1485</v>
      </c>
      <c r="E198" s="23"/>
      <c r="F198" s="19"/>
      <c r="G198" s="19"/>
      <c r="H198" s="3"/>
    </row>
    <row r="199" spans="1:73" x14ac:dyDescent="0.25">
      <c r="A199" s="144"/>
      <c r="B199" s="7">
        <v>5</v>
      </c>
      <c r="C199" s="1" t="s">
        <v>484</v>
      </c>
      <c r="E199" s="23"/>
      <c r="F199" s="19"/>
      <c r="G199" s="19"/>
      <c r="H199" s="3"/>
    </row>
    <row r="200" spans="1:73" x14ac:dyDescent="0.25">
      <c r="A200" s="144"/>
      <c r="B200" s="7">
        <v>13</v>
      </c>
      <c r="C200" s="1" t="s">
        <v>485</v>
      </c>
      <c r="E200" s="23"/>
      <c r="F200" s="19"/>
      <c r="G200" s="19"/>
      <c r="H200" s="3"/>
    </row>
    <row r="201" spans="1:73" x14ac:dyDescent="0.25">
      <c r="A201" s="144"/>
      <c r="B201" s="7">
        <v>4</v>
      </c>
      <c r="C201" s="1" t="s">
        <v>486</v>
      </c>
      <c r="E201" s="23"/>
      <c r="F201" s="19"/>
      <c r="G201" s="19"/>
      <c r="H201" s="3"/>
    </row>
    <row r="202" spans="1:73" x14ac:dyDescent="0.25">
      <c r="A202" s="144"/>
      <c r="B202" s="7">
        <v>1</v>
      </c>
      <c r="C202" s="1" t="s">
        <v>487</v>
      </c>
      <c r="E202" s="23"/>
      <c r="F202" s="19"/>
      <c r="G202" s="19"/>
      <c r="H202" s="3"/>
    </row>
    <row r="203" spans="1:73" x14ac:dyDescent="0.25">
      <c r="A203" s="144"/>
      <c r="B203" s="7">
        <v>1</v>
      </c>
      <c r="C203" s="1" t="s">
        <v>488</v>
      </c>
      <c r="E203" s="23"/>
      <c r="F203" s="19"/>
      <c r="G203" s="19"/>
      <c r="H203" s="3"/>
    </row>
    <row r="204" spans="1:73" x14ac:dyDescent="0.25">
      <c r="A204" s="144"/>
      <c r="B204" s="7">
        <v>3</v>
      </c>
      <c r="C204" s="1" t="s">
        <v>489</v>
      </c>
      <c r="E204" s="23"/>
      <c r="F204" s="19"/>
      <c r="G204" s="19"/>
      <c r="H204" s="3"/>
    </row>
    <row r="205" spans="1:73" x14ac:dyDescent="0.25">
      <c r="A205" s="144"/>
      <c r="B205" s="7">
        <v>1</v>
      </c>
      <c r="C205" s="1" t="s">
        <v>490</v>
      </c>
      <c r="E205" s="23"/>
      <c r="F205" s="19"/>
      <c r="G205" s="19"/>
      <c r="H205" s="16"/>
    </row>
    <row r="206" spans="1:73" x14ac:dyDescent="0.25">
      <c r="A206" s="144"/>
      <c r="B206" s="7">
        <v>4</v>
      </c>
      <c r="C206" s="1" t="s">
        <v>491</v>
      </c>
      <c r="E206" s="23"/>
      <c r="F206" s="19"/>
      <c r="G206" s="19"/>
      <c r="H206" s="16"/>
    </row>
    <row r="207" spans="1:73" x14ac:dyDescent="0.25">
      <c r="A207" s="144"/>
      <c r="B207" s="7">
        <v>1</v>
      </c>
      <c r="C207" s="1" t="s">
        <v>1393</v>
      </c>
      <c r="E207" s="23"/>
      <c r="F207" s="19"/>
      <c r="G207" s="19"/>
      <c r="H207" s="16"/>
    </row>
    <row r="208" spans="1:73" x14ac:dyDescent="0.25">
      <c r="A208" s="144"/>
      <c r="B208" s="7">
        <v>1</v>
      </c>
      <c r="C208" s="1" t="s">
        <v>1394</v>
      </c>
      <c r="E208" s="23"/>
      <c r="F208" s="19"/>
      <c r="G208" s="19"/>
      <c r="H208" s="16"/>
    </row>
    <row r="209" spans="1:8" x14ac:dyDescent="0.25">
      <c r="A209" s="144"/>
      <c r="B209" s="7">
        <v>10</v>
      </c>
      <c r="C209" s="1" t="s">
        <v>492</v>
      </c>
      <c r="E209" s="23"/>
      <c r="F209" s="19"/>
      <c r="G209" s="19"/>
      <c r="H209" s="16"/>
    </row>
    <row r="210" spans="1:8" x14ac:dyDescent="0.25">
      <c r="A210" s="144"/>
      <c r="B210" s="7">
        <v>10</v>
      </c>
      <c r="C210" s="1" t="s">
        <v>493</v>
      </c>
      <c r="E210" s="23"/>
      <c r="F210" s="19"/>
      <c r="G210" s="19"/>
      <c r="H210" s="16"/>
    </row>
    <row r="211" spans="1:8" x14ac:dyDescent="0.25">
      <c r="A211" s="144"/>
      <c r="B211" s="7">
        <v>5</v>
      </c>
      <c r="C211" s="1" t="s">
        <v>1395</v>
      </c>
      <c r="E211" s="23"/>
      <c r="F211" s="19"/>
      <c r="G211" s="19"/>
      <c r="H211" s="16"/>
    </row>
    <row r="212" spans="1:8" x14ac:dyDescent="0.25">
      <c r="A212" s="144"/>
      <c r="B212" s="7">
        <v>60</v>
      </c>
      <c r="C212" s="1" t="s">
        <v>494</v>
      </c>
      <c r="E212" s="23"/>
      <c r="F212" s="19"/>
      <c r="G212" s="19"/>
      <c r="H212" s="16"/>
    </row>
    <row r="213" spans="1:8" x14ac:dyDescent="0.25">
      <c r="A213" s="144"/>
      <c r="B213" s="7">
        <v>4</v>
      </c>
      <c r="C213" s="1" t="s">
        <v>495</v>
      </c>
      <c r="E213" s="23"/>
      <c r="F213" s="19"/>
      <c r="G213" s="19"/>
      <c r="H213" s="16"/>
    </row>
    <row r="214" spans="1:8" x14ac:dyDescent="0.25">
      <c r="A214" s="144"/>
      <c r="B214" s="7">
        <v>5</v>
      </c>
      <c r="C214" s="1" t="s">
        <v>496</v>
      </c>
      <c r="E214" s="23"/>
      <c r="F214" s="19"/>
      <c r="G214" s="19"/>
      <c r="H214" s="16"/>
    </row>
    <row r="215" spans="1:8" x14ac:dyDescent="0.25">
      <c r="A215" s="144"/>
      <c r="B215" s="7">
        <v>8</v>
      </c>
      <c r="C215" s="1" t="s">
        <v>497</v>
      </c>
      <c r="E215" s="23"/>
      <c r="F215" s="19"/>
      <c r="G215" s="19"/>
      <c r="H215" s="16"/>
    </row>
    <row r="216" spans="1:8" x14ac:dyDescent="0.25">
      <c r="A216" s="144"/>
      <c r="B216" s="7">
        <v>1</v>
      </c>
      <c r="C216" s="1" t="s">
        <v>498</v>
      </c>
      <c r="E216" s="23"/>
      <c r="F216" s="19"/>
      <c r="G216" s="19"/>
      <c r="H216" s="16"/>
    </row>
    <row r="217" spans="1:8" x14ac:dyDescent="0.25">
      <c r="A217" s="144"/>
      <c r="B217" s="7">
        <v>1</v>
      </c>
      <c r="C217" s="1" t="s">
        <v>499</v>
      </c>
      <c r="E217" s="23"/>
      <c r="F217" s="19"/>
      <c r="G217" s="19"/>
      <c r="H217" s="16"/>
    </row>
    <row r="218" spans="1:8" x14ac:dyDescent="0.25">
      <c r="A218" s="144"/>
      <c r="B218" s="7">
        <v>1</v>
      </c>
      <c r="C218" s="1" t="s">
        <v>500</v>
      </c>
      <c r="E218" s="23"/>
      <c r="F218" s="19"/>
      <c r="G218" s="19"/>
      <c r="H218" s="16"/>
    </row>
    <row r="219" spans="1:8" x14ac:dyDescent="0.25">
      <c r="A219" s="144"/>
      <c r="B219" s="7">
        <v>1</v>
      </c>
      <c r="C219" s="1" t="s">
        <v>501</v>
      </c>
      <c r="E219" s="23"/>
      <c r="F219" s="19"/>
      <c r="G219" s="19"/>
      <c r="H219" s="16"/>
    </row>
    <row r="220" spans="1:8" x14ac:dyDescent="0.25">
      <c r="A220" s="144"/>
      <c r="B220" s="7">
        <v>1</v>
      </c>
      <c r="C220" s="1" t="s">
        <v>502</v>
      </c>
      <c r="E220" s="23"/>
      <c r="F220" s="19"/>
      <c r="G220" s="19"/>
      <c r="H220" s="16"/>
    </row>
    <row r="221" spans="1:8" x14ac:dyDescent="0.25">
      <c r="A221" s="144"/>
      <c r="B221" s="7">
        <v>2</v>
      </c>
      <c r="C221" s="1" t="s">
        <v>503</v>
      </c>
      <c r="E221" s="23"/>
      <c r="F221" s="19"/>
      <c r="G221" s="19"/>
      <c r="H221" s="16"/>
    </row>
    <row r="222" spans="1:8" x14ac:dyDescent="0.25">
      <c r="A222" s="144"/>
      <c r="B222" s="7">
        <v>1</v>
      </c>
      <c r="C222" s="1" t="s">
        <v>504</v>
      </c>
      <c r="E222" s="23"/>
      <c r="F222" s="19"/>
      <c r="G222" s="19"/>
      <c r="H222" s="16"/>
    </row>
    <row r="223" spans="1:8" x14ac:dyDescent="0.25">
      <c r="A223" s="144"/>
      <c r="B223" s="7">
        <v>8</v>
      </c>
      <c r="C223" s="1" t="s">
        <v>505</v>
      </c>
      <c r="E223" s="23"/>
      <c r="F223" s="19"/>
      <c r="G223" s="19"/>
      <c r="H223" s="16"/>
    </row>
    <row r="224" spans="1:8" x14ac:dyDescent="0.25">
      <c r="A224" s="144"/>
      <c r="B224" s="7">
        <v>4</v>
      </c>
      <c r="C224" s="1" t="s">
        <v>506</v>
      </c>
      <c r="E224" s="23"/>
      <c r="F224" s="19"/>
      <c r="G224" s="19"/>
      <c r="H224" s="16"/>
    </row>
    <row r="225" spans="1:8" x14ac:dyDescent="0.25">
      <c r="A225" s="144"/>
      <c r="B225" s="7">
        <v>1</v>
      </c>
      <c r="C225" s="1" t="s">
        <v>507</v>
      </c>
      <c r="E225" s="23"/>
      <c r="F225" s="19"/>
      <c r="G225" s="19"/>
      <c r="H225" s="16"/>
    </row>
    <row r="226" spans="1:8" x14ac:dyDescent="0.25">
      <c r="A226" s="144"/>
      <c r="B226" s="7">
        <v>4</v>
      </c>
      <c r="C226" s="1" t="s">
        <v>1396</v>
      </c>
      <c r="E226" s="23"/>
      <c r="F226" s="19"/>
      <c r="G226" s="19"/>
      <c r="H226" s="16"/>
    </row>
    <row r="227" spans="1:8" x14ac:dyDescent="0.25">
      <c r="A227" s="144"/>
      <c r="B227" s="7">
        <v>6</v>
      </c>
      <c r="C227" s="1" t="s">
        <v>1397</v>
      </c>
      <c r="E227" s="23"/>
      <c r="F227" s="19"/>
      <c r="G227" s="19"/>
      <c r="H227" s="16"/>
    </row>
    <row r="228" spans="1:8" x14ac:dyDescent="0.25">
      <c r="A228" s="144"/>
      <c r="B228" s="7">
        <v>1</v>
      </c>
      <c r="C228" s="1" t="s">
        <v>1487</v>
      </c>
      <c r="E228" s="23"/>
      <c r="F228" s="19"/>
      <c r="G228" s="19"/>
      <c r="H228" s="16"/>
    </row>
    <row r="229" spans="1:8" x14ac:dyDescent="0.25">
      <c r="A229" s="144"/>
      <c r="B229" s="7">
        <v>1</v>
      </c>
      <c r="C229" s="1" t="s">
        <v>1488</v>
      </c>
      <c r="E229" s="23"/>
      <c r="F229" s="19"/>
      <c r="G229" s="19"/>
      <c r="H229" s="16"/>
    </row>
    <row r="230" spans="1:8" x14ac:dyDescent="0.25">
      <c r="A230" s="144"/>
      <c r="B230" s="7">
        <v>2</v>
      </c>
      <c r="C230" s="1" t="s">
        <v>508</v>
      </c>
      <c r="E230" s="23"/>
      <c r="F230" s="19"/>
      <c r="G230" s="19"/>
      <c r="H230" s="16"/>
    </row>
    <row r="231" spans="1:8" x14ac:dyDescent="0.25">
      <c r="A231" s="144"/>
      <c r="B231" s="7">
        <v>1</v>
      </c>
      <c r="C231" s="1" t="s">
        <v>509</v>
      </c>
      <c r="E231" s="23"/>
      <c r="F231" s="19"/>
      <c r="G231" s="19"/>
      <c r="H231" s="16"/>
    </row>
    <row r="232" spans="1:8" x14ac:dyDescent="0.25">
      <c r="A232" s="144"/>
      <c r="B232" s="7">
        <v>26</v>
      </c>
      <c r="C232" s="1" t="s">
        <v>510</v>
      </c>
      <c r="E232" s="23"/>
      <c r="F232" s="19"/>
      <c r="G232" s="19"/>
      <c r="H232" s="16"/>
    </row>
    <row r="233" spans="1:8" x14ac:dyDescent="0.25">
      <c r="A233" s="144"/>
      <c r="B233" s="7">
        <v>1</v>
      </c>
      <c r="C233" s="1" t="s">
        <v>511</v>
      </c>
      <c r="E233" s="23"/>
      <c r="F233" s="19"/>
      <c r="G233" s="19"/>
      <c r="H233" s="16"/>
    </row>
    <row r="234" spans="1:8" x14ac:dyDescent="0.25">
      <c r="A234" s="144"/>
      <c r="B234" s="7">
        <v>1</v>
      </c>
      <c r="C234" s="1" t="s">
        <v>512</v>
      </c>
      <c r="E234" s="23"/>
      <c r="F234" s="19"/>
      <c r="G234" s="19"/>
      <c r="H234" s="16"/>
    </row>
    <row r="235" spans="1:8" x14ac:dyDescent="0.25">
      <c r="A235" s="144"/>
      <c r="B235" s="7">
        <v>1</v>
      </c>
      <c r="C235" s="1" t="s">
        <v>513</v>
      </c>
      <c r="E235" s="23"/>
      <c r="F235" s="19"/>
      <c r="G235" s="19"/>
      <c r="H235" s="16"/>
    </row>
    <row r="236" spans="1:8" x14ac:dyDescent="0.25">
      <c r="A236" s="144"/>
      <c r="B236" s="7">
        <v>11</v>
      </c>
      <c r="C236" s="1" t="s">
        <v>1398</v>
      </c>
      <c r="E236" s="23"/>
      <c r="F236" s="19"/>
      <c r="G236" s="19"/>
      <c r="H236" s="16"/>
    </row>
    <row r="237" spans="1:8" x14ac:dyDescent="0.25">
      <c r="A237" s="144"/>
      <c r="B237" s="7">
        <v>1</v>
      </c>
      <c r="C237" s="1" t="s">
        <v>1399</v>
      </c>
      <c r="E237" s="23"/>
      <c r="F237" s="19"/>
      <c r="G237" s="19"/>
      <c r="H237" s="16"/>
    </row>
    <row r="238" spans="1:8" x14ac:dyDescent="0.25">
      <c r="A238" s="144"/>
      <c r="B238" s="7">
        <v>4</v>
      </c>
      <c r="C238" s="1" t="s">
        <v>514</v>
      </c>
      <c r="E238" s="5"/>
      <c r="F238" s="19"/>
      <c r="G238" s="19"/>
      <c r="H238" s="16"/>
    </row>
    <row r="239" spans="1:8" x14ac:dyDescent="0.25">
      <c r="A239" s="144"/>
      <c r="B239" s="7">
        <v>1</v>
      </c>
      <c r="C239" s="1" t="s">
        <v>515</v>
      </c>
      <c r="E239" s="23"/>
      <c r="F239" s="19"/>
      <c r="G239" s="19"/>
      <c r="H239" s="16"/>
    </row>
    <row r="240" spans="1:8" x14ac:dyDescent="0.25">
      <c r="A240" s="144"/>
      <c r="B240" s="7">
        <v>1</v>
      </c>
      <c r="C240" s="1" t="s">
        <v>1486</v>
      </c>
      <c r="E240" s="23"/>
      <c r="F240" s="19"/>
      <c r="G240" s="19"/>
      <c r="H240" s="16"/>
    </row>
    <row r="241" spans="1:73" x14ac:dyDescent="0.25">
      <c r="A241" s="139"/>
      <c r="B241" s="27">
        <v>2</v>
      </c>
      <c r="C241" s="12" t="s">
        <v>516</v>
      </c>
      <c r="D241" s="12"/>
      <c r="E241" s="39"/>
      <c r="F241" s="45"/>
      <c r="G241" s="45"/>
      <c r="H241" s="32"/>
    </row>
    <row r="242" spans="1:73" x14ac:dyDescent="0.25">
      <c r="A242" s="138">
        <v>965761</v>
      </c>
      <c r="B242" s="211"/>
      <c r="C242" s="89" t="s">
        <v>444</v>
      </c>
      <c r="D242" s="1"/>
      <c r="E242" s="3"/>
      <c r="F242" s="76">
        <v>1270</v>
      </c>
      <c r="G242" s="232">
        <f t="shared" ref="G242" si="12">F242/100*50</f>
        <v>635</v>
      </c>
      <c r="H242" s="3"/>
    </row>
    <row r="243" spans="1:73" x14ac:dyDescent="0.25">
      <c r="A243" s="142"/>
      <c r="B243" s="216">
        <v>1</v>
      </c>
      <c r="C243" s="18" t="s">
        <v>1683</v>
      </c>
      <c r="D243" s="1" t="s">
        <v>1684</v>
      </c>
      <c r="E243" s="49"/>
      <c r="F243" s="19"/>
      <c r="G243" s="19"/>
      <c r="H243" s="3"/>
    </row>
    <row r="244" spans="1:73" x14ac:dyDescent="0.25">
      <c r="A244" s="142"/>
      <c r="B244" s="216">
        <v>1</v>
      </c>
      <c r="C244" s="18" t="s">
        <v>1685</v>
      </c>
      <c r="D244" s="1" t="s">
        <v>1686</v>
      </c>
      <c r="E244" s="49"/>
      <c r="F244" s="19"/>
      <c r="G244" s="19"/>
      <c r="H244" s="3"/>
    </row>
    <row r="245" spans="1:73" x14ac:dyDescent="0.25">
      <c r="A245" s="142"/>
      <c r="B245" s="216">
        <v>2</v>
      </c>
      <c r="C245" s="18" t="s">
        <v>1687</v>
      </c>
      <c r="D245" s="1" t="s">
        <v>1688</v>
      </c>
      <c r="E245" s="49"/>
      <c r="F245" s="19"/>
      <c r="G245" s="19"/>
      <c r="H245" s="3"/>
    </row>
    <row r="246" spans="1:73" x14ac:dyDescent="0.25">
      <c r="A246" s="142"/>
      <c r="B246" s="216">
        <v>2</v>
      </c>
      <c r="C246" s="18" t="s">
        <v>1689</v>
      </c>
      <c r="D246" s="1" t="s">
        <v>1690</v>
      </c>
      <c r="E246" s="49"/>
      <c r="F246" s="19"/>
      <c r="G246" s="19"/>
      <c r="H246" s="3"/>
    </row>
    <row r="247" spans="1:73" x14ac:dyDescent="0.25">
      <c r="A247" s="142"/>
      <c r="B247" s="216">
        <v>4</v>
      </c>
      <c r="C247" s="18" t="s">
        <v>1691</v>
      </c>
      <c r="D247" s="1" t="s">
        <v>1692</v>
      </c>
      <c r="E247" s="49"/>
      <c r="F247" s="19"/>
      <c r="G247" s="19"/>
      <c r="H247" s="3"/>
    </row>
    <row r="248" spans="1:73" x14ac:dyDescent="0.25">
      <c r="A248" s="142"/>
      <c r="B248" s="216">
        <v>7</v>
      </c>
      <c r="C248" s="18" t="s">
        <v>1693</v>
      </c>
      <c r="D248" s="1" t="s">
        <v>1694</v>
      </c>
      <c r="E248" s="49"/>
      <c r="F248" s="19"/>
      <c r="G248" s="19"/>
      <c r="H248" s="3"/>
    </row>
    <row r="249" spans="1:73" x14ac:dyDescent="0.25">
      <c r="A249" s="142"/>
      <c r="B249" s="216">
        <v>2</v>
      </c>
      <c r="C249" s="18" t="s">
        <v>1695</v>
      </c>
      <c r="D249" s="1" t="s">
        <v>1696</v>
      </c>
      <c r="E249" s="49"/>
      <c r="F249" s="19"/>
      <c r="G249" s="19"/>
      <c r="H249" s="3"/>
    </row>
    <row r="250" spans="1:73" x14ac:dyDescent="0.25">
      <c r="A250" s="142"/>
      <c r="B250" s="216">
        <v>1</v>
      </c>
      <c r="C250" s="18" t="s">
        <v>1697</v>
      </c>
      <c r="D250" s="1" t="s">
        <v>1698</v>
      </c>
      <c r="E250" s="49"/>
      <c r="F250" s="19"/>
      <c r="G250" s="19"/>
      <c r="H250" s="3"/>
    </row>
    <row r="251" spans="1:73" x14ac:dyDescent="0.25">
      <c r="A251" s="142"/>
      <c r="B251" s="216">
        <v>100</v>
      </c>
      <c r="C251" s="51" t="s">
        <v>1699</v>
      </c>
      <c r="D251" s="1" t="s">
        <v>1700</v>
      </c>
      <c r="E251" s="30"/>
      <c r="F251" s="19"/>
      <c r="G251" s="19"/>
      <c r="H251" s="3"/>
    </row>
    <row r="252" spans="1:73" s="10" customFormat="1" x14ac:dyDescent="0.25">
      <c r="A252" s="136">
        <v>906807</v>
      </c>
      <c r="B252" s="55">
        <v>109</v>
      </c>
      <c r="C252" s="41" t="s">
        <v>311</v>
      </c>
      <c r="E252" s="42">
        <v>2.6</v>
      </c>
      <c r="F252" s="42">
        <f>B252*E252</f>
        <v>283.40000000000003</v>
      </c>
      <c r="G252" s="231">
        <f t="shared" ref="G252:G254" si="13">F252/100*50</f>
        <v>141.70000000000002</v>
      </c>
      <c r="H252" s="4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row>
    <row r="253" spans="1:73" s="10" customFormat="1" x14ac:dyDescent="0.25">
      <c r="A253" s="136">
        <v>906812</v>
      </c>
      <c r="B253" s="55">
        <v>124</v>
      </c>
      <c r="C253" s="41" t="s">
        <v>312</v>
      </c>
      <c r="E253" s="42">
        <v>3.26</v>
      </c>
      <c r="F253" s="42">
        <f>B253*E253</f>
        <v>404.23999999999995</v>
      </c>
      <c r="G253" s="231">
        <f t="shared" si="13"/>
        <v>202.11999999999998</v>
      </c>
      <c r="H253" s="4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row>
    <row r="254" spans="1:73" x14ac:dyDescent="0.25">
      <c r="A254" s="144" t="s">
        <v>1481</v>
      </c>
      <c r="B254" s="219"/>
      <c r="C254" s="25" t="s">
        <v>1061</v>
      </c>
      <c r="E254" s="19"/>
      <c r="F254" s="100">
        <v>260</v>
      </c>
      <c r="G254" s="232">
        <f t="shared" si="13"/>
        <v>130</v>
      </c>
      <c r="H254" s="23" t="s">
        <v>205</v>
      </c>
    </row>
    <row r="255" spans="1:73" x14ac:dyDescent="0.25">
      <c r="A255" s="144"/>
      <c r="B255" s="219">
        <v>10</v>
      </c>
      <c r="C255" s="2" t="s">
        <v>1333</v>
      </c>
      <c r="E255" s="23"/>
      <c r="F255" s="19"/>
      <c r="G255" s="19"/>
      <c r="H255" s="3"/>
    </row>
    <row r="256" spans="1:73" x14ac:dyDescent="0.25">
      <c r="A256" s="144"/>
      <c r="B256" s="219">
        <v>1</v>
      </c>
      <c r="C256" s="2" t="s">
        <v>1376</v>
      </c>
      <c r="E256" s="23"/>
      <c r="F256" s="19"/>
      <c r="G256" s="19"/>
      <c r="H256" s="3"/>
    </row>
    <row r="257" spans="1:73" x14ac:dyDescent="0.25">
      <c r="A257" s="144"/>
      <c r="B257" s="219">
        <v>2</v>
      </c>
      <c r="C257" s="2" t="s">
        <v>1332</v>
      </c>
      <c r="E257" s="23"/>
      <c r="F257" s="19"/>
      <c r="G257" s="19"/>
      <c r="H257" s="3"/>
    </row>
    <row r="258" spans="1:73" x14ac:dyDescent="0.25">
      <c r="A258" s="144"/>
      <c r="B258" s="219">
        <v>1</v>
      </c>
      <c r="C258" s="2" t="s">
        <v>1331</v>
      </c>
      <c r="E258" s="23"/>
      <c r="F258" s="19"/>
      <c r="G258" s="19"/>
      <c r="H258" s="3"/>
    </row>
    <row r="259" spans="1:73" x14ac:dyDescent="0.25">
      <c r="A259" s="139"/>
      <c r="B259" s="218">
        <v>40</v>
      </c>
      <c r="C259" s="24" t="s">
        <v>1330</v>
      </c>
      <c r="D259" s="12"/>
      <c r="E259" s="39"/>
      <c r="F259" s="45"/>
      <c r="G259" s="45"/>
      <c r="H259" s="32"/>
    </row>
    <row r="260" spans="1:73" s="10" customFormat="1" x14ac:dyDescent="0.25">
      <c r="A260" s="135" t="s">
        <v>112</v>
      </c>
      <c r="B260" s="47">
        <v>1</v>
      </c>
      <c r="C260" s="10" t="s">
        <v>80</v>
      </c>
      <c r="D260" s="10" t="s">
        <v>1205</v>
      </c>
      <c r="E260" s="48">
        <v>35</v>
      </c>
      <c r="F260" s="48">
        <f>E260</f>
        <v>35</v>
      </c>
      <c r="G260" s="231">
        <f t="shared" ref="G260:G267" si="14">F260/100*50</f>
        <v>17.5</v>
      </c>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row>
    <row r="261" spans="1:73" s="10" customFormat="1" x14ac:dyDescent="0.25">
      <c r="A261" s="135" t="s">
        <v>156</v>
      </c>
      <c r="B261" s="47">
        <v>1</v>
      </c>
      <c r="C261" s="10" t="s">
        <v>27</v>
      </c>
      <c r="E261" s="48">
        <v>110</v>
      </c>
      <c r="F261" s="48">
        <f>B261*E261</f>
        <v>110</v>
      </c>
      <c r="G261" s="231">
        <f t="shared" si="14"/>
        <v>55.000000000000007</v>
      </c>
      <c r="H261" s="48" t="s">
        <v>205</v>
      </c>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row>
    <row r="262" spans="1:73" ht="45" x14ac:dyDescent="0.25">
      <c r="A262" s="134">
        <v>1008414</v>
      </c>
      <c r="B262" s="27"/>
      <c r="C262" s="24" t="s">
        <v>222</v>
      </c>
      <c r="D262" s="12" t="s">
        <v>1593</v>
      </c>
      <c r="E262" s="12"/>
      <c r="F262" s="69">
        <v>150</v>
      </c>
      <c r="G262" s="231">
        <f t="shared" si="14"/>
        <v>75</v>
      </c>
      <c r="H262" s="12" t="s">
        <v>213</v>
      </c>
    </row>
    <row r="263" spans="1:73" x14ac:dyDescent="0.25">
      <c r="A263" s="134">
        <v>977405</v>
      </c>
      <c r="B263" s="27">
        <v>4</v>
      </c>
      <c r="C263" s="12" t="s">
        <v>258</v>
      </c>
      <c r="D263" s="12" t="s">
        <v>1621</v>
      </c>
      <c r="E263" s="29">
        <v>30</v>
      </c>
      <c r="F263" s="29">
        <f>B263*E263</f>
        <v>120</v>
      </c>
      <c r="G263" s="231">
        <f t="shared" si="14"/>
        <v>60</v>
      </c>
      <c r="H263" s="12" t="s">
        <v>213</v>
      </c>
    </row>
    <row r="264" spans="1:73" x14ac:dyDescent="0.25">
      <c r="A264" s="134">
        <v>1008631</v>
      </c>
      <c r="B264" s="27"/>
      <c r="C264" s="12" t="s">
        <v>259</v>
      </c>
      <c r="D264" s="12" t="s">
        <v>1622</v>
      </c>
      <c r="E264" s="12"/>
      <c r="F264" s="69">
        <v>100</v>
      </c>
      <c r="G264" s="231">
        <f t="shared" si="14"/>
        <v>50</v>
      </c>
      <c r="H264" s="12" t="s">
        <v>213</v>
      </c>
    </row>
    <row r="265" spans="1:73" x14ac:dyDescent="0.25">
      <c r="A265" s="134">
        <v>940974</v>
      </c>
      <c r="B265" s="27"/>
      <c r="C265" s="12" t="s">
        <v>262</v>
      </c>
      <c r="D265" s="12" t="s">
        <v>1623</v>
      </c>
      <c r="E265" s="12"/>
      <c r="F265" s="69">
        <v>95</v>
      </c>
      <c r="G265" s="231">
        <f t="shared" si="14"/>
        <v>47.5</v>
      </c>
      <c r="H265" s="12" t="s">
        <v>213</v>
      </c>
    </row>
    <row r="266" spans="1:73" x14ac:dyDescent="0.25">
      <c r="A266" s="134">
        <v>947051</v>
      </c>
      <c r="B266" s="27">
        <v>19</v>
      </c>
      <c r="C266" s="12" t="s">
        <v>265</v>
      </c>
      <c r="D266" s="12" t="s">
        <v>1624</v>
      </c>
      <c r="E266" s="58">
        <v>5.5</v>
      </c>
      <c r="F266" s="29">
        <f>B266*E266</f>
        <v>104.5</v>
      </c>
      <c r="G266" s="231">
        <f t="shared" si="14"/>
        <v>52.25</v>
      </c>
      <c r="H266" s="12" t="s">
        <v>213</v>
      </c>
    </row>
    <row r="267" spans="1:73" x14ac:dyDescent="0.25">
      <c r="A267" s="137">
        <v>1017489</v>
      </c>
      <c r="B267" s="214"/>
      <c r="C267" s="21" t="s">
        <v>301</v>
      </c>
      <c r="D267" s="1"/>
      <c r="E267" s="1"/>
      <c r="F267" s="6">
        <v>500</v>
      </c>
      <c r="G267" s="232">
        <f t="shared" si="14"/>
        <v>250</v>
      </c>
      <c r="H267" s="6" t="s">
        <v>205</v>
      </c>
    </row>
    <row r="268" spans="1:73" x14ac:dyDescent="0.25">
      <c r="A268" s="137"/>
      <c r="B268" s="214"/>
      <c r="C268" s="1" t="s">
        <v>299</v>
      </c>
      <c r="D268" s="1"/>
      <c r="E268" s="1"/>
      <c r="F268" s="6"/>
      <c r="G268" s="6"/>
      <c r="H268" s="6"/>
    </row>
    <row r="269" spans="1:73" x14ac:dyDescent="0.25">
      <c r="A269" s="137"/>
      <c r="B269" s="7">
        <v>2</v>
      </c>
      <c r="C269" s="4" t="s">
        <v>405</v>
      </c>
      <c r="D269" s="4"/>
      <c r="E269" s="49"/>
      <c r="F269" s="1"/>
      <c r="G269" s="1"/>
      <c r="H269" s="49"/>
    </row>
    <row r="270" spans="1:73" x14ac:dyDescent="0.25">
      <c r="A270" s="137"/>
      <c r="B270" s="7">
        <v>2</v>
      </c>
      <c r="C270" s="4" t="s">
        <v>406</v>
      </c>
      <c r="D270" s="4"/>
      <c r="E270" s="49"/>
      <c r="F270" s="1"/>
      <c r="G270" s="1"/>
      <c r="H270" s="49"/>
    </row>
    <row r="271" spans="1:73" x14ac:dyDescent="0.25">
      <c r="A271" s="137"/>
      <c r="B271" s="7">
        <v>1</v>
      </c>
      <c r="C271" s="4" t="s">
        <v>407</v>
      </c>
      <c r="D271" s="4"/>
      <c r="E271" s="49"/>
      <c r="F271" s="1"/>
      <c r="G271" s="1"/>
      <c r="H271" s="49"/>
    </row>
    <row r="272" spans="1:73" x14ac:dyDescent="0.25">
      <c r="A272" s="137"/>
      <c r="B272" s="7">
        <v>2</v>
      </c>
      <c r="C272" s="4" t="s">
        <v>408</v>
      </c>
      <c r="D272" s="4"/>
      <c r="E272" s="49"/>
      <c r="F272" s="1"/>
      <c r="G272" s="1"/>
      <c r="H272" s="49"/>
    </row>
    <row r="273" spans="1:8" x14ac:dyDescent="0.25">
      <c r="A273" s="137"/>
      <c r="B273" s="7">
        <v>1</v>
      </c>
      <c r="C273" s="4" t="s">
        <v>409</v>
      </c>
      <c r="D273" s="4"/>
      <c r="E273" s="49"/>
      <c r="F273" s="1"/>
      <c r="G273" s="1"/>
      <c r="H273" s="49"/>
    </row>
    <row r="274" spans="1:8" x14ac:dyDescent="0.25">
      <c r="A274" s="137"/>
      <c r="B274" s="7">
        <v>6</v>
      </c>
      <c r="C274" s="4" t="s">
        <v>410</v>
      </c>
      <c r="D274" s="4"/>
      <c r="E274" s="49"/>
      <c r="F274" s="1"/>
      <c r="G274" s="1"/>
      <c r="H274" s="49"/>
    </row>
    <row r="275" spans="1:8" x14ac:dyDescent="0.25">
      <c r="A275" s="137"/>
      <c r="B275" s="7">
        <v>5</v>
      </c>
      <c r="C275" s="4" t="s">
        <v>411</v>
      </c>
      <c r="D275" s="4"/>
      <c r="E275" s="49"/>
      <c r="F275" s="1"/>
      <c r="G275" s="1"/>
      <c r="H275" s="49"/>
    </row>
    <row r="276" spans="1:8" x14ac:dyDescent="0.25">
      <c r="A276" s="137"/>
      <c r="B276" s="7">
        <v>2</v>
      </c>
      <c r="C276" s="51" t="s">
        <v>412</v>
      </c>
      <c r="D276" s="51"/>
      <c r="E276" s="49"/>
      <c r="F276" s="1"/>
      <c r="G276" s="1"/>
      <c r="H276" s="49"/>
    </row>
    <row r="277" spans="1:8" x14ac:dyDescent="0.25">
      <c r="A277" s="137"/>
      <c r="B277" s="7">
        <v>7</v>
      </c>
      <c r="C277" s="51" t="s">
        <v>413</v>
      </c>
      <c r="D277" s="51"/>
      <c r="E277" s="49"/>
      <c r="F277" s="1"/>
      <c r="G277" s="1"/>
      <c r="H277" s="49"/>
    </row>
    <row r="278" spans="1:8" x14ac:dyDescent="0.25">
      <c r="A278" s="137"/>
      <c r="B278" s="7">
        <v>1</v>
      </c>
      <c r="C278" s="51" t="s">
        <v>921</v>
      </c>
      <c r="D278" s="51"/>
      <c r="E278" s="49"/>
      <c r="F278" s="1"/>
      <c r="G278" s="1"/>
      <c r="H278" s="49"/>
    </row>
    <row r="279" spans="1:8" x14ac:dyDescent="0.25">
      <c r="A279" s="137"/>
      <c r="B279" s="7">
        <v>2</v>
      </c>
      <c r="C279" s="51" t="s">
        <v>414</v>
      </c>
      <c r="D279" s="51"/>
      <c r="E279" s="49"/>
      <c r="F279" s="1"/>
      <c r="G279" s="1"/>
      <c r="H279" s="49"/>
    </row>
    <row r="280" spans="1:8" x14ac:dyDescent="0.25">
      <c r="A280" s="134"/>
      <c r="B280" s="27">
        <v>1</v>
      </c>
      <c r="C280" s="52" t="s">
        <v>415</v>
      </c>
      <c r="D280" s="52"/>
      <c r="E280" s="50"/>
      <c r="F280" s="12"/>
      <c r="G280" s="12"/>
      <c r="H280" s="50"/>
    </row>
    <row r="281" spans="1:8" x14ac:dyDescent="0.25">
      <c r="A281" s="134">
        <v>1008614</v>
      </c>
      <c r="B281" s="27"/>
      <c r="C281" s="12" t="s">
        <v>281</v>
      </c>
      <c r="D281" s="12" t="s">
        <v>1598</v>
      </c>
      <c r="E281" s="12"/>
      <c r="F281" s="29">
        <f>7*80</f>
        <v>560</v>
      </c>
      <c r="G281" s="231">
        <f t="shared" ref="G281:G282" si="15">F281/100*50</f>
        <v>280</v>
      </c>
      <c r="H281" s="12"/>
    </row>
    <row r="282" spans="1:8" x14ac:dyDescent="0.25">
      <c r="A282" s="137">
        <v>935421</v>
      </c>
      <c r="B282" s="7"/>
      <c r="C282" s="21" t="s">
        <v>225</v>
      </c>
      <c r="D282" s="1"/>
      <c r="E282" s="1"/>
      <c r="F282" s="62">
        <v>200</v>
      </c>
      <c r="G282" s="232">
        <f t="shared" si="15"/>
        <v>100</v>
      </c>
      <c r="H282" s="1" t="s">
        <v>205</v>
      </c>
    </row>
    <row r="283" spans="1:8" x14ac:dyDescent="0.25">
      <c r="A283" s="137"/>
      <c r="B283" s="7">
        <v>25</v>
      </c>
      <c r="C283" s="4" t="s">
        <v>603</v>
      </c>
      <c r="D283" s="1" t="s">
        <v>604</v>
      </c>
      <c r="E283" s="9"/>
      <c r="F283" s="30"/>
      <c r="G283" s="30"/>
      <c r="H283" s="1"/>
    </row>
    <row r="284" spans="1:8" x14ac:dyDescent="0.25">
      <c r="A284" s="137"/>
      <c r="B284" s="7">
        <v>2</v>
      </c>
      <c r="C284" s="4" t="s">
        <v>605</v>
      </c>
      <c r="D284" s="1" t="s">
        <v>606</v>
      </c>
      <c r="E284" s="9"/>
      <c r="F284" s="30"/>
      <c r="G284" s="30"/>
      <c r="H284" s="1"/>
    </row>
    <row r="285" spans="1:8" x14ac:dyDescent="0.25">
      <c r="A285" s="137"/>
      <c r="B285" s="7">
        <v>7</v>
      </c>
      <c r="C285" s="4" t="s">
        <v>607</v>
      </c>
      <c r="D285" s="1" t="s">
        <v>608</v>
      </c>
      <c r="E285" s="9"/>
      <c r="F285" s="30"/>
      <c r="G285" s="30"/>
      <c r="H285" s="1"/>
    </row>
    <row r="286" spans="1:8" x14ac:dyDescent="0.25">
      <c r="A286" s="134"/>
      <c r="B286" s="27">
        <v>2</v>
      </c>
      <c r="C286" s="13" t="s">
        <v>609</v>
      </c>
      <c r="D286" s="12" t="s">
        <v>610</v>
      </c>
      <c r="E286" s="14"/>
      <c r="F286" s="61"/>
      <c r="G286" s="61"/>
      <c r="H286" s="12"/>
    </row>
    <row r="287" spans="1:8" x14ac:dyDescent="0.25">
      <c r="A287" s="137">
        <v>910397</v>
      </c>
      <c r="B287" s="7"/>
      <c r="C287" s="25" t="s">
        <v>1206</v>
      </c>
      <c r="D287" s="1"/>
      <c r="E287" s="11"/>
      <c r="F287" s="15">
        <v>400</v>
      </c>
      <c r="G287" s="232">
        <f t="shared" ref="G287" si="16">F287/100*50</f>
        <v>200</v>
      </c>
      <c r="H287" s="1"/>
    </row>
    <row r="288" spans="1:8" x14ac:dyDescent="0.25">
      <c r="A288" s="137"/>
      <c r="B288" s="7">
        <v>1</v>
      </c>
      <c r="C288" s="2" t="s">
        <v>899</v>
      </c>
      <c r="D288" s="1" t="s">
        <v>1589</v>
      </c>
      <c r="E288" s="11"/>
      <c r="F288" s="30"/>
      <c r="G288" s="30"/>
      <c r="H288" s="1"/>
    </row>
    <row r="289" spans="1:8" x14ac:dyDescent="0.25">
      <c r="A289" s="137"/>
      <c r="B289" s="7">
        <v>1</v>
      </c>
      <c r="C289" s="2" t="s">
        <v>900</v>
      </c>
      <c r="D289" s="1" t="s">
        <v>1589</v>
      </c>
      <c r="E289" s="63"/>
      <c r="F289" s="64"/>
      <c r="G289" s="64"/>
      <c r="H289" s="1" t="s">
        <v>901</v>
      </c>
    </row>
    <row r="290" spans="1:8" x14ac:dyDescent="0.25">
      <c r="A290" s="137"/>
      <c r="B290" s="7">
        <v>15</v>
      </c>
      <c r="C290" s="2" t="s">
        <v>902</v>
      </c>
      <c r="D290" s="1"/>
      <c r="E290" s="11"/>
      <c r="F290" s="30"/>
      <c r="G290" s="30"/>
      <c r="H290" s="1" t="s">
        <v>903</v>
      </c>
    </row>
    <row r="291" spans="1:8" x14ac:dyDescent="0.25">
      <c r="A291" s="137"/>
      <c r="B291" s="7">
        <v>14</v>
      </c>
      <c r="C291" s="2" t="s">
        <v>904</v>
      </c>
      <c r="D291" s="1"/>
      <c r="E291" s="11"/>
      <c r="F291" s="30"/>
      <c r="G291" s="30"/>
      <c r="H291" s="1" t="s">
        <v>905</v>
      </c>
    </row>
    <row r="292" spans="1:8" x14ac:dyDescent="0.25">
      <c r="A292" s="134"/>
      <c r="B292" s="27">
        <v>4</v>
      </c>
      <c r="C292" s="24" t="s">
        <v>907</v>
      </c>
      <c r="D292" s="12"/>
      <c r="E292" s="53"/>
      <c r="F292" s="61"/>
      <c r="G292" s="61"/>
      <c r="H292" s="12" t="s">
        <v>906</v>
      </c>
    </row>
    <row r="293" spans="1:8" x14ac:dyDescent="0.25">
      <c r="A293" s="137">
        <v>1017495</v>
      </c>
      <c r="B293" s="7"/>
      <c r="C293" s="25" t="s">
        <v>224</v>
      </c>
      <c r="D293" s="1"/>
      <c r="E293" s="1"/>
      <c r="F293" s="60">
        <v>120</v>
      </c>
      <c r="G293" s="232">
        <f t="shared" ref="G293" si="17">F293/100*50</f>
        <v>60</v>
      </c>
      <c r="H293" s="1" t="s">
        <v>213</v>
      </c>
    </row>
    <row r="294" spans="1:8" x14ac:dyDescent="0.25">
      <c r="A294" s="137"/>
      <c r="B294" s="7">
        <v>20</v>
      </c>
      <c r="C294" s="2" t="s">
        <v>614</v>
      </c>
      <c r="D294" s="1" t="s">
        <v>620</v>
      </c>
      <c r="E294" s="5"/>
      <c r="F294" s="30"/>
      <c r="G294" s="30"/>
      <c r="H294" s="1"/>
    </row>
    <row r="295" spans="1:8" x14ac:dyDescent="0.25">
      <c r="A295" s="137"/>
      <c r="B295" s="7">
        <v>27</v>
      </c>
      <c r="C295" s="2" t="s">
        <v>615</v>
      </c>
      <c r="D295" s="1" t="s">
        <v>621</v>
      </c>
      <c r="E295" s="5"/>
      <c r="F295" s="30"/>
      <c r="G295" s="30"/>
      <c r="H295" s="1"/>
    </row>
    <row r="296" spans="1:8" x14ac:dyDescent="0.25">
      <c r="A296" s="137"/>
      <c r="B296" s="7">
        <v>3</v>
      </c>
      <c r="C296" s="2" t="s">
        <v>616</v>
      </c>
      <c r="D296" s="1" t="s">
        <v>622</v>
      </c>
      <c r="E296" s="5"/>
      <c r="F296" s="30"/>
      <c r="G296" s="30"/>
      <c r="H296" s="1"/>
    </row>
    <row r="297" spans="1:8" x14ac:dyDescent="0.25">
      <c r="A297" s="137"/>
      <c r="B297" s="7">
        <v>3</v>
      </c>
      <c r="C297" s="2" t="s">
        <v>617</v>
      </c>
      <c r="D297" s="1" t="s">
        <v>623</v>
      </c>
      <c r="E297" s="5"/>
      <c r="F297" s="30"/>
      <c r="G297" s="30"/>
      <c r="H297" s="1"/>
    </row>
    <row r="298" spans="1:8" x14ac:dyDescent="0.25">
      <c r="A298" s="137"/>
      <c r="B298" s="7">
        <v>29</v>
      </c>
      <c r="C298" s="2" t="s">
        <v>618</v>
      </c>
      <c r="D298" s="1" t="s">
        <v>624</v>
      </c>
      <c r="E298" s="5"/>
      <c r="F298" s="30"/>
      <c r="G298" s="30"/>
      <c r="H298" s="1"/>
    </row>
    <row r="299" spans="1:8" x14ac:dyDescent="0.25">
      <c r="A299" s="134"/>
      <c r="B299" s="27">
        <v>18</v>
      </c>
      <c r="C299" s="24" t="s">
        <v>619</v>
      </c>
      <c r="D299" s="12" t="s">
        <v>625</v>
      </c>
      <c r="E299" s="58"/>
      <c r="F299" s="61"/>
      <c r="G299" s="61"/>
      <c r="H299" s="28"/>
    </row>
    <row r="300" spans="1:8" ht="30" x14ac:dyDescent="0.25">
      <c r="A300" s="134">
        <v>957100</v>
      </c>
      <c r="B300" s="27"/>
      <c r="C300" s="24" t="s">
        <v>216</v>
      </c>
      <c r="D300" s="12" t="s">
        <v>1591</v>
      </c>
      <c r="E300" s="12"/>
      <c r="F300" s="69">
        <v>75</v>
      </c>
      <c r="G300" s="231">
        <f t="shared" ref="G300:G301" si="18">F300/100*50</f>
        <v>37.5</v>
      </c>
      <c r="H300" s="12" t="s">
        <v>205</v>
      </c>
    </row>
    <row r="301" spans="1:8" x14ac:dyDescent="0.25">
      <c r="A301" s="137">
        <v>1008491</v>
      </c>
      <c r="B301" s="7"/>
      <c r="C301" s="21" t="s">
        <v>816</v>
      </c>
      <c r="D301" s="1"/>
      <c r="E301" s="1"/>
      <c r="F301" s="60">
        <v>200</v>
      </c>
      <c r="G301" s="232">
        <f t="shared" si="18"/>
        <v>100</v>
      </c>
      <c r="H301" s="1" t="s">
        <v>213</v>
      </c>
    </row>
    <row r="302" spans="1:8" x14ac:dyDescent="0.25">
      <c r="A302" s="137">
        <v>2</v>
      </c>
      <c r="B302" s="7" t="s">
        <v>796</v>
      </c>
      <c r="C302" s="4" t="s">
        <v>797</v>
      </c>
      <c r="D302" s="1" t="s">
        <v>798</v>
      </c>
      <c r="E302" s="9"/>
      <c r="F302" s="30"/>
      <c r="G302" s="30"/>
      <c r="H302" s="1"/>
    </row>
    <row r="303" spans="1:8" x14ac:dyDescent="0.25">
      <c r="A303" s="137">
        <v>1</v>
      </c>
      <c r="B303" s="7" t="s">
        <v>777</v>
      </c>
      <c r="C303" s="4" t="s">
        <v>799</v>
      </c>
      <c r="D303" s="1" t="s">
        <v>800</v>
      </c>
      <c r="E303" s="9"/>
      <c r="F303" s="30"/>
      <c r="G303" s="30"/>
      <c r="H303" s="1"/>
    </row>
    <row r="304" spans="1:8" x14ac:dyDescent="0.25">
      <c r="A304" s="137">
        <v>3</v>
      </c>
      <c r="B304" s="7" t="s">
        <v>777</v>
      </c>
      <c r="C304" s="4" t="s">
        <v>801</v>
      </c>
      <c r="D304" s="1" t="s">
        <v>802</v>
      </c>
      <c r="E304" s="9"/>
      <c r="F304" s="30"/>
      <c r="G304" s="30"/>
      <c r="H304" s="1"/>
    </row>
    <row r="305" spans="1:73" x14ac:dyDescent="0.25">
      <c r="A305" s="137">
        <v>1</v>
      </c>
      <c r="B305" s="7" t="s">
        <v>803</v>
      </c>
      <c r="C305" s="4" t="s">
        <v>804</v>
      </c>
      <c r="D305" s="1" t="s">
        <v>805</v>
      </c>
      <c r="E305" s="9"/>
      <c r="F305" s="30"/>
      <c r="G305" s="30"/>
      <c r="H305" s="1"/>
    </row>
    <row r="306" spans="1:73" x14ac:dyDescent="0.25">
      <c r="A306" s="137">
        <v>3</v>
      </c>
      <c r="B306" s="7" t="s">
        <v>777</v>
      </c>
      <c r="C306" s="4" t="s">
        <v>806</v>
      </c>
      <c r="D306" s="1" t="s">
        <v>703</v>
      </c>
      <c r="E306" s="9"/>
      <c r="F306" s="30"/>
      <c r="G306" s="30"/>
      <c r="H306" s="1"/>
    </row>
    <row r="307" spans="1:73" x14ac:dyDescent="0.25">
      <c r="A307" s="137">
        <v>1</v>
      </c>
      <c r="B307" s="7" t="s">
        <v>777</v>
      </c>
      <c r="C307" s="4" t="s">
        <v>807</v>
      </c>
      <c r="D307" s="1" t="s">
        <v>808</v>
      </c>
      <c r="E307" s="9"/>
      <c r="F307" s="30"/>
      <c r="G307" s="30"/>
      <c r="H307" s="1"/>
    </row>
    <row r="308" spans="1:73" x14ac:dyDescent="0.25">
      <c r="A308" s="137">
        <v>5</v>
      </c>
      <c r="B308" s="7" t="s">
        <v>809</v>
      </c>
      <c r="C308" s="4" t="s">
        <v>810</v>
      </c>
      <c r="D308" s="1" t="s">
        <v>811</v>
      </c>
      <c r="E308" s="9"/>
      <c r="F308" s="30"/>
      <c r="G308" s="30"/>
      <c r="H308" s="1"/>
    </row>
    <row r="309" spans="1:73" x14ac:dyDescent="0.25">
      <c r="A309" s="137">
        <v>2</v>
      </c>
      <c r="B309" s="7" t="s">
        <v>777</v>
      </c>
      <c r="C309" s="4" t="s">
        <v>812</v>
      </c>
      <c r="D309" s="1" t="s">
        <v>813</v>
      </c>
      <c r="E309" s="9"/>
      <c r="F309" s="30"/>
      <c r="G309" s="30"/>
      <c r="H309" s="1"/>
    </row>
    <row r="310" spans="1:73" x14ac:dyDescent="0.25">
      <c r="A310" s="134">
        <v>1</v>
      </c>
      <c r="B310" s="27" t="s">
        <v>777</v>
      </c>
      <c r="C310" s="13" t="s">
        <v>814</v>
      </c>
      <c r="D310" s="12" t="s">
        <v>815</v>
      </c>
      <c r="E310" s="14"/>
      <c r="F310" s="61"/>
      <c r="G310" s="61"/>
      <c r="H310" s="28"/>
    </row>
    <row r="311" spans="1:73" s="88" customFormat="1" x14ac:dyDescent="0.25">
      <c r="A311" s="141">
        <v>942521</v>
      </c>
      <c r="B311" s="220"/>
      <c r="C311" s="129" t="s">
        <v>1771</v>
      </c>
      <c r="E311" s="93"/>
      <c r="F311" s="93">
        <v>1450</v>
      </c>
      <c r="G311" s="232">
        <f t="shared" ref="G311" si="19">F311/100*50</f>
        <v>725</v>
      </c>
      <c r="H311" s="92" t="s">
        <v>213</v>
      </c>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row>
    <row r="312" spans="1:73" s="1" customFormat="1" x14ac:dyDescent="0.25">
      <c r="A312" s="138"/>
      <c r="B312" s="211"/>
      <c r="C312" s="26" t="s">
        <v>1772</v>
      </c>
      <c r="E312" s="19"/>
      <c r="F312" s="19"/>
      <c r="G312" s="19"/>
      <c r="H312" s="3"/>
    </row>
    <row r="313" spans="1:73" s="1" customFormat="1" x14ac:dyDescent="0.25">
      <c r="A313" s="138"/>
      <c r="B313" s="211"/>
      <c r="C313" s="26" t="s">
        <v>1773</v>
      </c>
      <c r="E313" s="19"/>
      <c r="F313" s="19"/>
      <c r="G313" s="19"/>
      <c r="H313" s="3"/>
    </row>
    <row r="314" spans="1:73" s="1" customFormat="1" x14ac:dyDescent="0.25">
      <c r="A314" s="138"/>
      <c r="B314" s="211"/>
      <c r="C314" s="26" t="s">
        <v>1774</v>
      </c>
      <c r="E314" s="19"/>
      <c r="F314" s="19"/>
      <c r="G314" s="19"/>
      <c r="H314" s="3"/>
    </row>
    <row r="315" spans="1:73" s="1" customFormat="1" x14ac:dyDescent="0.25">
      <c r="A315" s="138"/>
      <c r="B315" s="211"/>
      <c r="C315" s="26" t="s">
        <v>1775</v>
      </c>
      <c r="E315" s="19"/>
      <c r="F315" s="19"/>
      <c r="G315" s="19"/>
      <c r="H315" s="3"/>
    </row>
    <row r="316" spans="1:73" s="1" customFormat="1" x14ac:dyDescent="0.25">
      <c r="A316" s="138"/>
      <c r="B316" s="211"/>
      <c r="C316" s="26" t="s">
        <v>1776</v>
      </c>
      <c r="E316" s="19"/>
      <c r="F316" s="19"/>
      <c r="G316" s="19"/>
      <c r="H316" s="3"/>
    </row>
    <row r="317" spans="1:73" s="1" customFormat="1" ht="30" x14ac:dyDescent="0.25">
      <c r="A317" s="138"/>
      <c r="B317" s="211"/>
      <c r="C317" s="26" t="s">
        <v>1777</v>
      </c>
      <c r="E317" s="19"/>
      <c r="F317" s="19"/>
      <c r="G317" s="19"/>
      <c r="H317" s="3"/>
    </row>
    <row r="318" spans="1:73" s="1" customFormat="1" ht="30" x14ac:dyDescent="0.25">
      <c r="A318" s="138"/>
      <c r="B318" s="211"/>
      <c r="C318" s="26" t="s">
        <v>1778</v>
      </c>
      <c r="E318" s="19"/>
      <c r="F318" s="19"/>
      <c r="G318" s="19"/>
      <c r="H318" s="3"/>
    </row>
    <row r="319" spans="1:73" s="1" customFormat="1" ht="30" x14ac:dyDescent="0.25">
      <c r="A319" s="138"/>
      <c r="B319" s="211"/>
      <c r="C319" s="26" t="s">
        <v>1779</v>
      </c>
      <c r="E319" s="19"/>
      <c r="F319" s="19"/>
      <c r="G319" s="19"/>
      <c r="H319" s="3"/>
    </row>
    <row r="320" spans="1:73" s="12" customFormat="1" ht="30" x14ac:dyDescent="0.25">
      <c r="A320" s="139"/>
      <c r="B320" s="218"/>
      <c r="C320" s="33" t="s">
        <v>1780</v>
      </c>
      <c r="E320" s="45"/>
      <c r="F320" s="45"/>
      <c r="G320" s="45"/>
      <c r="H320" s="32"/>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row>
    <row r="321" spans="1:8" x14ac:dyDescent="0.25">
      <c r="A321" s="137">
        <v>1008380</v>
      </c>
      <c r="B321" s="7"/>
      <c r="C321" s="21" t="s">
        <v>233</v>
      </c>
      <c r="D321" s="3" t="s">
        <v>1597</v>
      </c>
      <c r="E321" s="1"/>
      <c r="F321" s="76">
        <v>500</v>
      </c>
      <c r="G321" s="232">
        <f t="shared" ref="G321" si="20">F321/100*50</f>
        <v>250</v>
      </c>
      <c r="H321" s="1" t="s">
        <v>213</v>
      </c>
    </row>
    <row r="322" spans="1:8" x14ac:dyDescent="0.25">
      <c r="A322" s="137"/>
      <c r="B322" s="7">
        <v>10</v>
      </c>
      <c r="C322" s="1" t="s">
        <v>234</v>
      </c>
      <c r="D322" s="1"/>
      <c r="E322" s="19"/>
      <c r="F322" s="19"/>
      <c r="G322" s="19"/>
      <c r="H322" s="1"/>
    </row>
    <row r="323" spans="1:8" x14ac:dyDescent="0.25">
      <c r="A323" s="137"/>
      <c r="B323" s="7">
        <v>1</v>
      </c>
      <c r="C323" s="1" t="s">
        <v>235</v>
      </c>
      <c r="D323" s="1"/>
      <c r="E323" s="19"/>
      <c r="F323" s="19"/>
      <c r="G323" s="19"/>
      <c r="H323" s="1"/>
    </row>
    <row r="324" spans="1:8" x14ac:dyDescent="0.25">
      <c r="A324" s="137"/>
      <c r="B324" s="7">
        <v>1</v>
      </c>
      <c r="C324" s="1" t="s">
        <v>236</v>
      </c>
      <c r="D324" s="1"/>
      <c r="E324" s="19"/>
      <c r="F324" s="19"/>
      <c r="G324" s="19"/>
      <c r="H324" s="1"/>
    </row>
    <row r="325" spans="1:8" x14ac:dyDescent="0.25">
      <c r="A325" s="137"/>
      <c r="B325" s="7">
        <v>1</v>
      </c>
      <c r="C325" s="1" t="s">
        <v>1212</v>
      </c>
      <c r="D325" s="1"/>
      <c r="E325" s="19"/>
      <c r="F325" s="19"/>
      <c r="G325" s="19"/>
      <c r="H325" s="1"/>
    </row>
    <row r="326" spans="1:8" x14ac:dyDescent="0.25">
      <c r="A326" s="137"/>
      <c r="B326" s="7">
        <v>3</v>
      </c>
      <c r="C326" s="1" t="s">
        <v>237</v>
      </c>
      <c r="D326" s="1"/>
      <c r="E326" s="19"/>
      <c r="F326" s="19"/>
      <c r="G326" s="19"/>
      <c r="H326" s="1"/>
    </row>
    <row r="327" spans="1:8" x14ac:dyDescent="0.25">
      <c r="A327" s="134"/>
      <c r="B327" s="27">
        <v>3</v>
      </c>
      <c r="C327" s="12" t="s">
        <v>238</v>
      </c>
      <c r="D327" s="12"/>
      <c r="E327" s="45"/>
      <c r="F327" s="45"/>
      <c r="G327" s="45"/>
      <c r="H327" s="12"/>
    </row>
    <row r="328" spans="1:8" x14ac:dyDescent="0.25">
      <c r="A328" s="137">
        <v>906827</v>
      </c>
      <c r="B328" s="7"/>
      <c r="C328" s="21" t="s">
        <v>239</v>
      </c>
      <c r="D328" s="1" t="s">
        <v>1611</v>
      </c>
      <c r="E328" s="1"/>
      <c r="F328" s="76">
        <v>300</v>
      </c>
      <c r="G328" s="232">
        <f t="shared" ref="G328" si="21">F328/100*50</f>
        <v>150</v>
      </c>
      <c r="H328" s="1" t="s">
        <v>213</v>
      </c>
    </row>
    <row r="329" spans="1:8" x14ac:dyDescent="0.25">
      <c r="A329" s="137"/>
      <c r="B329" s="7">
        <v>200</v>
      </c>
      <c r="C329" s="1" t="s">
        <v>240</v>
      </c>
      <c r="D329" s="1"/>
      <c r="E329" s="1"/>
      <c r="F329" s="1"/>
      <c r="G329" s="1"/>
      <c r="H329" s="1"/>
    </row>
    <row r="330" spans="1:8" x14ac:dyDescent="0.25">
      <c r="A330" s="137"/>
      <c r="B330" s="7">
        <v>189</v>
      </c>
      <c r="C330" s="1" t="s">
        <v>241</v>
      </c>
      <c r="D330" s="1"/>
      <c r="E330" s="1"/>
      <c r="F330" s="1"/>
      <c r="G330" s="1"/>
      <c r="H330" s="1"/>
    </row>
    <row r="331" spans="1:8" x14ac:dyDescent="0.25">
      <c r="A331" s="134"/>
      <c r="B331" s="27">
        <v>100</v>
      </c>
      <c r="C331" s="12" t="s">
        <v>242</v>
      </c>
      <c r="D331" s="12"/>
      <c r="E331" s="12"/>
      <c r="F331" s="12"/>
      <c r="G331" s="12"/>
      <c r="H331" s="12"/>
    </row>
    <row r="332" spans="1:8" x14ac:dyDescent="0.25">
      <c r="A332" s="138">
        <v>999785</v>
      </c>
      <c r="B332" s="211"/>
      <c r="C332" s="89" t="s">
        <v>1061</v>
      </c>
      <c r="D332" s="1"/>
      <c r="E332" s="19"/>
      <c r="F332" s="76">
        <v>470</v>
      </c>
      <c r="G332" s="232">
        <f t="shared" ref="G332" si="22">F332/100*50</f>
        <v>235</v>
      </c>
      <c r="H332" s="3" t="s">
        <v>205</v>
      </c>
    </row>
    <row r="333" spans="1:8" x14ac:dyDescent="0.25">
      <c r="A333" s="138"/>
      <c r="B333" s="211">
        <v>5</v>
      </c>
      <c r="C333" s="3" t="s">
        <v>1062</v>
      </c>
      <c r="D333" s="1"/>
      <c r="E333" s="19"/>
      <c r="F333" s="108"/>
      <c r="G333" s="108"/>
      <c r="H333" s="3"/>
    </row>
    <row r="334" spans="1:8" x14ac:dyDescent="0.25">
      <c r="A334" s="138"/>
      <c r="B334" s="211">
        <v>45</v>
      </c>
      <c r="C334" s="3" t="s">
        <v>1366</v>
      </c>
      <c r="D334" s="1"/>
      <c r="E334" s="19"/>
      <c r="F334" s="108"/>
      <c r="G334" s="108"/>
      <c r="H334" s="3"/>
    </row>
    <row r="335" spans="1:8" x14ac:dyDescent="0.25">
      <c r="A335" s="138"/>
      <c r="B335" s="211">
        <v>20</v>
      </c>
      <c r="C335" s="3" t="s">
        <v>1365</v>
      </c>
      <c r="D335" s="1"/>
      <c r="E335" s="19"/>
      <c r="F335" s="108"/>
      <c r="G335" s="108"/>
      <c r="H335" s="3"/>
    </row>
    <row r="336" spans="1:8" x14ac:dyDescent="0.25">
      <c r="A336" s="138"/>
      <c r="B336" s="211">
        <v>13</v>
      </c>
      <c r="C336" s="3" t="s">
        <v>1092</v>
      </c>
      <c r="D336" s="1"/>
      <c r="E336" s="19"/>
      <c r="F336" s="108"/>
      <c r="G336" s="108"/>
      <c r="H336" s="3"/>
    </row>
    <row r="337" spans="1:8" x14ac:dyDescent="0.25">
      <c r="A337" s="138"/>
      <c r="B337" s="211">
        <v>17</v>
      </c>
      <c r="C337" s="3" t="s">
        <v>1369</v>
      </c>
      <c r="D337" s="1"/>
      <c r="E337" s="19"/>
      <c r="F337" s="108"/>
      <c r="G337" s="108"/>
      <c r="H337" s="3"/>
    </row>
    <row r="338" spans="1:8" x14ac:dyDescent="0.25">
      <c r="A338" s="138"/>
      <c r="B338" s="211">
        <v>1</v>
      </c>
      <c r="C338" s="3" t="s">
        <v>1093</v>
      </c>
      <c r="D338" s="1"/>
      <c r="E338" s="19"/>
      <c r="F338" s="108"/>
      <c r="G338" s="108"/>
      <c r="H338" s="3"/>
    </row>
    <row r="339" spans="1:8" x14ac:dyDescent="0.25">
      <c r="A339" s="138"/>
      <c r="B339" s="211">
        <v>1</v>
      </c>
      <c r="C339" s="3" t="s">
        <v>1367</v>
      </c>
      <c r="D339" s="1"/>
      <c r="E339" s="19"/>
      <c r="F339" s="108"/>
      <c r="G339" s="108"/>
      <c r="H339" s="3"/>
    </row>
    <row r="340" spans="1:8" x14ac:dyDescent="0.25">
      <c r="A340" s="138"/>
      <c r="B340" s="211">
        <v>9</v>
      </c>
      <c r="C340" s="3" t="s">
        <v>1094</v>
      </c>
      <c r="D340" s="1"/>
      <c r="E340" s="19"/>
      <c r="F340" s="108"/>
      <c r="G340" s="108"/>
      <c r="H340" s="3"/>
    </row>
    <row r="341" spans="1:8" x14ac:dyDescent="0.25">
      <c r="A341" s="138"/>
      <c r="B341" s="211">
        <v>5</v>
      </c>
      <c r="C341" s="3" t="s">
        <v>1095</v>
      </c>
      <c r="D341" s="1"/>
      <c r="E341" s="19"/>
      <c r="F341" s="108"/>
      <c r="G341" s="108"/>
      <c r="H341" s="3"/>
    </row>
    <row r="342" spans="1:8" x14ac:dyDescent="0.25">
      <c r="A342" s="138"/>
      <c r="B342" s="211">
        <v>9</v>
      </c>
      <c r="C342" s="3" t="s">
        <v>1098</v>
      </c>
      <c r="D342" s="1"/>
      <c r="E342" s="19"/>
      <c r="F342" s="108"/>
      <c r="G342" s="108"/>
      <c r="H342" s="3"/>
    </row>
    <row r="343" spans="1:8" x14ac:dyDescent="0.25">
      <c r="A343" s="138"/>
      <c r="B343" s="211">
        <v>2</v>
      </c>
      <c r="C343" s="3" t="s">
        <v>1096</v>
      </c>
      <c r="D343" s="1"/>
      <c r="E343" s="19"/>
      <c r="F343" s="108"/>
      <c r="G343" s="108"/>
      <c r="H343" s="3"/>
    </row>
    <row r="344" spans="1:8" x14ac:dyDescent="0.25">
      <c r="A344" s="138"/>
      <c r="B344" s="211">
        <v>10</v>
      </c>
      <c r="C344" s="3" t="s">
        <v>1097</v>
      </c>
      <c r="D344" s="1"/>
      <c r="E344" s="19"/>
      <c r="F344" s="108"/>
      <c r="G344" s="108"/>
      <c r="H344" s="3"/>
    </row>
    <row r="345" spans="1:8" x14ac:dyDescent="0.25">
      <c r="A345" s="138"/>
      <c r="B345" s="211">
        <v>8</v>
      </c>
      <c r="C345" s="3" t="s">
        <v>1099</v>
      </c>
      <c r="D345" s="1"/>
      <c r="E345" s="19"/>
      <c r="F345" s="108"/>
      <c r="G345" s="108"/>
      <c r="H345" s="3"/>
    </row>
    <row r="346" spans="1:8" x14ac:dyDescent="0.25">
      <c r="A346" s="138"/>
      <c r="B346" s="211">
        <v>10</v>
      </c>
      <c r="C346" s="3" t="s">
        <v>1100</v>
      </c>
      <c r="D346" s="1"/>
      <c r="E346" s="19"/>
      <c r="F346" s="108"/>
      <c r="G346" s="108"/>
      <c r="H346" s="3"/>
    </row>
    <row r="347" spans="1:8" x14ac:dyDescent="0.25">
      <c r="A347" s="138"/>
      <c r="B347" s="211">
        <v>3</v>
      </c>
      <c r="C347" s="3" t="s">
        <v>1101</v>
      </c>
      <c r="D347" s="1"/>
      <c r="E347" s="19"/>
      <c r="F347" s="108"/>
      <c r="G347" s="108"/>
      <c r="H347" s="3"/>
    </row>
    <row r="348" spans="1:8" x14ac:dyDescent="0.25">
      <c r="A348" s="138"/>
      <c r="B348" s="211">
        <v>6</v>
      </c>
      <c r="C348" s="3" t="s">
        <v>1102</v>
      </c>
      <c r="D348" s="1"/>
      <c r="E348" s="19"/>
      <c r="F348" s="108"/>
      <c r="G348" s="108"/>
      <c r="H348" s="3"/>
    </row>
    <row r="349" spans="1:8" x14ac:dyDescent="0.25">
      <c r="A349" s="138"/>
      <c r="B349" s="211">
        <v>2</v>
      </c>
      <c r="C349" s="3" t="s">
        <v>1103</v>
      </c>
      <c r="D349" s="1"/>
      <c r="E349" s="19"/>
      <c r="F349" s="108"/>
      <c r="G349" s="108"/>
      <c r="H349" s="3"/>
    </row>
    <row r="350" spans="1:8" x14ac:dyDescent="0.25">
      <c r="A350" s="138"/>
      <c r="B350" s="211">
        <v>1</v>
      </c>
      <c r="C350" s="3" t="s">
        <v>1104</v>
      </c>
      <c r="D350" s="1"/>
      <c r="E350" s="19"/>
      <c r="F350" s="108"/>
      <c r="G350" s="108"/>
      <c r="H350" s="3"/>
    </row>
    <row r="351" spans="1:8" x14ac:dyDescent="0.25">
      <c r="A351" s="138"/>
      <c r="B351" s="211">
        <v>1</v>
      </c>
      <c r="C351" s="3" t="s">
        <v>1105</v>
      </c>
      <c r="D351" s="1"/>
      <c r="E351" s="19"/>
      <c r="F351" s="108"/>
      <c r="G351" s="108"/>
      <c r="H351" s="3"/>
    </row>
    <row r="352" spans="1:8" x14ac:dyDescent="0.25">
      <c r="A352" s="138"/>
      <c r="B352" s="211">
        <v>4</v>
      </c>
      <c r="C352" s="3" t="s">
        <v>1146</v>
      </c>
      <c r="D352" s="1"/>
      <c r="E352" s="19"/>
      <c r="F352" s="108"/>
      <c r="G352" s="108"/>
      <c r="H352" s="3"/>
    </row>
    <row r="353" spans="1:8" x14ac:dyDescent="0.25">
      <c r="A353" s="138"/>
      <c r="B353" s="211">
        <v>1</v>
      </c>
      <c r="C353" s="3" t="s">
        <v>1106</v>
      </c>
      <c r="D353" s="1"/>
      <c r="E353" s="19"/>
      <c r="F353" s="108"/>
      <c r="G353" s="108"/>
      <c r="H353" s="3"/>
    </row>
    <row r="354" spans="1:8" x14ac:dyDescent="0.25">
      <c r="A354" s="138"/>
      <c r="B354" s="211">
        <v>1</v>
      </c>
      <c r="C354" s="3" t="s">
        <v>1107</v>
      </c>
      <c r="D354" s="1"/>
      <c r="E354" s="19"/>
      <c r="F354" s="108"/>
      <c r="G354" s="108"/>
      <c r="H354" s="3"/>
    </row>
    <row r="355" spans="1:8" x14ac:dyDescent="0.25">
      <c r="A355" s="138"/>
      <c r="B355" s="211">
        <v>1</v>
      </c>
      <c r="C355" s="3" t="s">
        <v>1086</v>
      </c>
      <c r="D355" s="1"/>
      <c r="E355" s="19"/>
      <c r="F355" s="108"/>
      <c r="G355" s="108"/>
      <c r="H355" s="3"/>
    </row>
    <row r="356" spans="1:8" x14ac:dyDescent="0.25">
      <c r="A356" s="138"/>
      <c r="B356" s="211">
        <v>10</v>
      </c>
      <c r="C356" s="3" t="s">
        <v>1108</v>
      </c>
      <c r="D356" s="1"/>
      <c r="E356" s="19"/>
      <c r="F356" s="108"/>
      <c r="G356" s="108"/>
      <c r="H356" s="3"/>
    </row>
    <row r="357" spans="1:8" x14ac:dyDescent="0.25">
      <c r="A357" s="138"/>
      <c r="B357" s="211">
        <v>10</v>
      </c>
      <c r="C357" s="3" t="s">
        <v>1109</v>
      </c>
      <c r="D357" s="1"/>
      <c r="E357" s="19"/>
      <c r="F357" s="108"/>
      <c r="G357" s="108"/>
      <c r="H357" s="3"/>
    </row>
    <row r="358" spans="1:8" x14ac:dyDescent="0.25">
      <c r="A358" s="138"/>
      <c r="B358" s="211">
        <v>5</v>
      </c>
      <c r="C358" s="3" t="s">
        <v>1110</v>
      </c>
      <c r="D358" s="1"/>
      <c r="E358" s="19"/>
      <c r="F358" s="108"/>
      <c r="G358" s="108"/>
      <c r="H358" s="3"/>
    </row>
    <row r="359" spans="1:8" x14ac:dyDescent="0.25">
      <c r="A359" s="138"/>
      <c r="B359" s="211">
        <v>10</v>
      </c>
      <c r="C359" s="3" t="s">
        <v>1111</v>
      </c>
      <c r="D359" s="1"/>
      <c r="E359" s="19"/>
      <c r="F359" s="108"/>
      <c r="G359" s="108"/>
      <c r="H359" s="3"/>
    </row>
    <row r="360" spans="1:8" x14ac:dyDescent="0.25">
      <c r="A360" s="138"/>
      <c r="B360" s="211">
        <v>5</v>
      </c>
      <c r="C360" s="3" t="s">
        <v>1368</v>
      </c>
      <c r="D360" s="1"/>
      <c r="E360" s="19"/>
      <c r="F360" s="108"/>
      <c r="G360" s="108"/>
      <c r="H360" s="3"/>
    </row>
    <row r="361" spans="1:8" x14ac:dyDescent="0.25">
      <c r="A361" s="138"/>
      <c r="B361" s="211">
        <v>30</v>
      </c>
      <c r="C361" s="3" t="s">
        <v>1087</v>
      </c>
      <c r="D361" s="1"/>
      <c r="E361" s="19"/>
      <c r="F361" s="108"/>
      <c r="G361" s="108"/>
      <c r="H361" s="3"/>
    </row>
    <row r="362" spans="1:8" x14ac:dyDescent="0.25">
      <c r="A362" s="138"/>
      <c r="B362" s="211">
        <v>3</v>
      </c>
      <c r="C362" s="3" t="s">
        <v>1112</v>
      </c>
      <c r="D362" s="1"/>
      <c r="E362" s="19"/>
      <c r="F362" s="108"/>
      <c r="G362" s="108"/>
      <c r="H362" s="3"/>
    </row>
    <row r="363" spans="1:8" x14ac:dyDescent="0.25">
      <c r="A363" s="138"/>
      <c r="B363" s="211">
        <v>2</v>
      </c>
      <c r="C363" s="3" t="s">
        <v>1113</v>
      </c>
      <c r="D363" s="1"/>
      <c r="E363" s="19"/>
      <c r="F363" s="108"/>
      <c r="G363" s="108"/>
      <c r="H363" s="3"/>
    </row>
    <row r="364" spans="1:8" x14ac:dyDescent="0.25">
      <c r="A364" s="138"/>
      <c r="B364" s="211">
        <v>1</v>
      </c>
      <c r="C364" s="3" t="s">
        <v>1114</v>
      </c>
      <c r="D364" s="1"/>
      <c r="E364" s="19"/>
      <c r="F364" s="108"/>
      <c r="G364" s="108"/>
      <c r="H364" s="3"/>
    </row>
    <row r="365" spans="1:8" x14ac:dyDescent="0.25">
      <c r="A365" s="138"/>
      <c r="B365" s="211">
        <v>3</v>
      </c>
      <c r="C365" s="3" t="s">
        <v>1115</v>
      </c>
      <c r="D365" s="1"/>
      <c r="E365" s="19"/>
      <c r="F365" s="108"/>
      <c r="G365" s="108"/>
      <c r="H365" s="3"/>
    </row>
    <row r="366" spans="1:8" x14ac:dyDescent="0.25">
      <c r="A366" s="138"/>
      <c r="B366" s="211">
        <v>13</v>
      </c>
      <c r="C366" s="3" t="s">
        <v>1116</v>
      </c>
      <c r="D366" s="1"/>
      <c r="E366" s="19"/>
      <c r="F366" s="108"/>
      <c r="G366" s="108"/>
      <c r="H366" s="3"/>
    </row>
    <row r="367" spans="1:8" x14ac:dyDescent="0.25">
      <c r="A367" s="138"/>
      <c r="B367" s="211">
        <v>62</v>
      </c>
      <c r="C367" s="3" t="s">
        <v>1145</v>
      </c>
      <c r="D367" s="1"/>
      <c r="E367" s="19"/>
      <c r="F367" s="108"/>
      <c r="G367" s="108"/>
      <c r="H367" s="3"/>
    </row>
    <row r="368" spans="1:8" x14ac:dyDescent="0.25">
      <c r="A368" s="138"/>
      <c r="B368" s="211">
        <v>23</v>
      </c>
      <c r="C368" s="3" t="s">
        <v>1147</v>
      </c>
      <c r="D368" s="1"/>
      <c r="E368" s="19"/>
      <c r="F368" s="108"/>
      <c r="G368" s="108"/>
      <c r="H368" s="3"/>
    </row>
    <row r="369" spans="1:73" x14ac:dyDescent="0.25">
      <c r="A369" s="138"/>
      <c r="B369" s="211">
        <v>27</v>
      </c>
      <c r="C369" s="3" t="s">
        <v>1088</v>
      </c>
      <c r="D369" s="1"/>
      <c r="E369" s="19"/>
      <c r="F369" s="108"/>
      <c r="G369" s="108"/>
      <c r="H369" s="3"/>
    </row>
    <row r="370" spans="1:73" x14ac:dyDescent="0.25">
      <c r="A370" s="138"/>
      <c r="B370" s="211">
        <v>10</v>
      </c>
      <c r="C370" s="3" t="s">
        <v>1089</v>
      </c>
      <c r="D370" s="1"/>
      <c r="E370" s="19"/>
      <c r="F370" s="108"/>
      <c r="G370" s="108"/>
      <c r="H370" s="3"/>
    </row>
    <row r="371" spans="1:73" x14ac:dyDescent="0.25">
      <c r="A371" s="138"/>
      <c r="B371" s="211">
        <v>12</v>
      </c>
      <c r="C371" s="3" t="s">
        <v>1149</v>
      </c>
      <c r="D371" s="1"/>
      <c r="E371" s="19"/>
      <c r="F371" s="108"/>
      <c r="G371" s="108"/>
      <c r="H371" s="3"/>
    </row>
    <row r="372" spans="1:73" x14ac:dyDescent="0.25">
      <c r="A372" s="138"/>
      <c r="B372" s="211">
        <v>7</v>
      </c>
      <c r="C372" s="3" t="s">
        <v>1148</v>
      </c>
      <c r="D372" s="1"/>
      <c r="E372" s="19"/>
      <c r="F372" s="108"/>
      <c r="G372" s="108"/>
      <c r="H372" s="3"/>
    </row>
    <row r="373" spans="1:73" x14ac:dyDescent="0.25">
      <c r="A373" s="138"/>
      <c r="B373" s="211">
        <v>18</v>
      </c>
      <c r="C373" s="3" t="s">
        <v>1090</v>
      </c>
      <c r="D373" s="1"/>
      <c r="E373" s="19"/>
      <c r="F373" s="108"/>
      <c r="G373" s="108"/>
      <c r="H373" s="3"/>
    </row>
    <row r="374" spans="1:73" s="12" customFormat="1" x14ac:dyDescent="0.25">
      <c r="A374" s="139"/>
      <c r="B374" s="218">
        <v>2</v>
      </c>
      <c r="C374" s="32" t="s">
        <v>1091</v>
      </c>
      <c r="E374" s="45"/>
      <c r="F374" s="122"/>
      <c r="G374" s="122"/>
      <c r="H374" s="32"/>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row>
    <row r="375" spans="1:73" x14ac:dyDescent="0.25">
      <c r="A375" s="138">
        <v>967696</v>
      </c>
      <c r="B375" s="211"/>
      <c r="C375" s="89" t="s">
        <v>1078</v>
      </c>
      <c r="D375" s="1"/>
      <c r="E375" s="19"/>
      <c r="F375" s="76">
        <v>1350</v>
      </c>
      <c r="G375" s="232">
        <f t="shared" ref="G375" si="23">F375/100*50</f>
        <v>675</v>
      </c>
      <c r="H375" s="3"/>
    </row>
    <row r="376" spans="1:73" x14ac:dyDescent="0.25">
      <c r="A376" s="138"/>
      <c r="B376" s="211">
        <v>200</v>
      </c>
      <c r="C376" s="3" t="s">
        <v>1063</v>
      </c>
      <c r="D376" s="1"/>
      <c r="E376" s="19"/>
      <c r="F376" s="19"/>
      <c r="G376" s="19"/>
      <c r="H376" s="3"/>
    </row>
    <row r="377" spans="1:73" x14ac:dyDescent="0.25">
      <c r="A377" s="138"/>
      <c r="B377" s="211">
        <v>100</v>
      </c>
      <c r="C377" s="3" t="s">
        <v>1065</v>
      </c>
      <c r="D377" s="1"/>
      <c r="E377" s="19"/>
      <c r="F377" s="19"/>
      <c r="G377" s="19"/>
      <c r="H377" s="3"/>
    </row>
    <row r="378" spans="1:73" x14ac:dyDescent="0.25">
      <c r="A378" s="138"/>
      <c r="B378" s="211">
        <v>240</v>
      </c>
      <c r="C378" s="3" t="s">
        <v>1064</v>
      </c>
      <c r="D378" s="1"/>
      <c r="E378" s="19"/>
      <c r="F378" s="19"/>
      <c r="G378" s="19"/>
      <c r="H378" s="3"/>
    </row>
    <row r="379" spans="1:73" x14ac:dyDescent="0.25">
      <c r="A379" s="138"/>
      <c r="B379" s="211">
        <v>170</v>
      </c>
      <c r="C379" s="3" t="s">
        <v>1066</v>
      </c>
      <c r="D379" s="1"/>
      <c r="E379" s="19"/>
      <c r="F379" s="19"/>
      <c r="G379" s="19"/>
      <c r="H379" s="3"/>
    </row>
    <row r="380" spans="1:73" x14ac:dyDescent="0.25">
      <c r="A380" s="138"/>
      <c r="B380" s="211">
        <v>50</v>
      </c>
      <c r="C380" s="3" t="s">
        <v>1067</v>
      </c>
      <c r="D380" s="1"/>
      <c r="E380" s="19"/>
      <c r="F380" s="19"/>
      <c r="G380" s="19"/>
      <c r="H380" s="3"/>
    </row>
    <row r="381" spans="1:73" x14ac:dyDescent="0.25">
      <c r="A381" s="138"/>
      <c r="B381" s="211">
        <v>1300</v>
      </c>
      <c r="C381" s="3" t="s">
        <v>1068</v>
      </c>
      <c r="D381" s="1"/>
      <c r="E381" s="19"/>
      <c r="F381" s="19"/>
      <c r="G381" s="19"/>
      <c r="H381" s="3"/>
    </row>
    <row r="382" spans="1:73" x14ac:dyDescent="0.25">
      <c r="A382" s="138"/>
      <c r="B382" s="211">
        <v>1075</v>
      </c>
      <c r="C382" s="3" t="s">
        <v>1069</v>
      </c>
      <c r="D382" s="1"/>
      <c r="E382" s="19"/>
      <c r="F382" s="19"/>
      <c r="G382" s="19"/>
      <c r="H382" s="3"/>
    </row>
    <row r="383" spans="1:73" x14ac:dyDescent="0.25">
      <c r="A383" s="138"/>
      <c r="B383" s="211">
        <v>200</v>
      </c>
      <c r="C383" s="3" t="s">
        <v>1070</v>
      </c>
      <c r="D383" s="1"/>
      <c r="E383" s="19"/>
      <c r="F383" s="19"/>
      <c r="G383" s="19"/>
      <c r="H383" s="3"/>
    </row>
    <row r="384" spans="1:73" x14ac:dyDescent="0.25">
      <c r="A384" s="138"/>
      <c r="B384" s="211">
        <v>500</v>
      </c>
      <c r="C384" s="3" t="s">
        <v>1071</v>
      </c>
      <c r="D384" s="1"/>
      <c r="E384" s="19"/>
      <c r="F384" s="19"/>
      <c r="G384" s="19"/>
      <c r="H384" s="3"/>
    </row>
    <row r="385" spans="1:73" x14ac:dyDescent="0.25">
      <c r="A385" s="138"/>
      <c r="B385" s="211">
        <v>200</v>
      </c>
      <c r="C385" s="3" t="s">
        <v>1072</v>
      </c>
      <c r="D385" s="1"/>
      <c r="E385" s="19"/>
      <c r="F385" s="19"/>
      <c r="G385" s="19"/>
      <c r="H385" s="3"/>
    </row>
    <row r="386" spans="1:73" x14ac:dyDescent="0.25">
      <c r="A386" s="138"/>
      <c r="B386" s="211">
        <v>50</v>
      </c>
      <c r="C386" s="3" t="s">
        <v>1073</v>
      </c>
      <c r="D386" s="1"/>
      <c r="E386" s="19"/>
      <c r="F386" s="19"/>
      <c r="G386" s="19"/>
      <c r="H386" s="3"/>
    </row>
    <row r="387" spans="1:73" x14ac:dyDescent="0.25">
      <c r="A387" s="138"/>
      <c r="B387" s="211">
        <v>138</v>
      </c>
      <c r="C387" s="3" t="s">
        <v>1074</v>
      </c>
      <c r="D387" s="1"/>
      <c r="E387" s="19"/>
      <c r="F387" s="19"/>
      <c r="G387" s="19"/>
      <c r="H387" s="3"/>
    </row>
    <row r="388" spans="1:73" x14ac:dyDescent="0.25">
      <c r="A388" s="138"/>
      <c r="B388" s="211">
        <v>25</v>
      </c>
      <c r="C388" s="3" t="s">
        <v>1075</v>
      </c>
      <c r="D388" s="1"/>
      <c r="E388" s="19"/>
      <c r="F388" s="19"/>
      <c r="G388" s="19"/>
      <c r="H388" s="3"/>
    </row>
    <row r="389" spans="1:73" x14ac:dyDescent="0.25">
      <c r="A389" s="138"/>
      <c r="B389" s="211">
        <v>100</v>
      </c>
      <c r="C389" s="3" t="s">
        <v>1076</v>
      </c>
      <c r="D389" s="1"/>
      <c r="E389" s="19"/>
      <c r="F389" s="19"/>
      <c r="G389" s="19"/>
      <c r="H389" s="3"/>
    </row>
    <row r="390" spans="1:73" s="12" customFormat="1" x14ac:dyDescent="0.25">
      <c r="A390" s="139"/>
      <c r="B390" s="218">
        <v>100</v>
      </c>
      <c r="C390" s="32" t="s">
        <v>1077</v>
      </c>
      <c r="E390" s="45"/>
      <c r="F390" s="45"/>
      <c r="G390" s="45"/>
      <c r="H390" s="99"/>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row>
    <row r="391" spans="1:73" x14ac:dyDescent="0.25">
      <c r="A391" s="138">
        <v>946929</v>
      </c>
      <c r="B391" s="211"/>
      <c r="C391" s="89" t="s">
        <v>931</v>
      </c>
      <c r="D391" s="1"/>
      <c r="E391" s="19"/>
      <c r="F391" s="76">
        <v>320</v>
      </c>
      <c r="G391" s="232">
        <f t="shared" ref="G391" si="24">F391/100*50</f>
        <v>160</v>
      </c>
      <c r="H391" s="3" t="s">
        <v>213</v>
      </c>
    </row>
    <row r="392" spans="1:73" x14ac:dyDescent="0.25">
      <c r="A392" s="142"/>
      <c r="B392" s="216">
        <v>10</v>
      </c>
      <c r="C392" s="101" t="s">
        <v>370</v>
      </c>
      <c r="D392" s="1"/>
      <c r="E392" s="30"/>
      <c r="F392" s="108"/>
      <c r="G392" s="108"/>
      <c r="H392" s="3"/>
    </row>
    <row r="393" spans="1:73" x14ac:dyDescent="0.25">
      <c r="A393" s="142"/>
      <c r="B393" s="216">
        <v>5</v>
      </c>
      <c r="C393" s="101" t="s">
        <v>371</v>
      </c>
      <c r="D393" s="1"/>
      <c r="E393" s="30"/>
      <c r="F393" s="108"/>
      <c r="G393" s="108"/>
      <c r="H393" s="3"/>
    </row>
    <row r="394" spans="1:73" x14ac:dyDescent="0.25">
      <c r="A394" s="142"/>
      <c r="B394" s="211">
        <v>109</v>
      </c>
      <c r="C394" s="51" t="s">
        <v>372</v>
      </c>
      <c r="D394" s="1"/>
      <c r="E394" s="49"/>
      <c r="F394" s="108"/>
      <c r="G394" s="108"/>
      <c r="H394" s="3"/>
    </row>
    <row r="395" spans="1:73" x14ac:dyDescent="0.25">
      <c r="A395" s="142"/>
      <c r="B395" s="216">
        <v>250</v>
      </c>
      <c r="C395" s="101" t="s">
        <v>373</v>
      </c>
      <c r="D395" s="1"/>
      <c r="E395" s="30"/>
      <c r="F395" s="108"/>
      <c r="G395" s="108"/>
      <c r="H395" s="3"/>
    </row>
    <row r="396" spans="1:73" x14ac:dyDescent="0.25">
      <c r="A396" s="142"/>
      <c r="B396" s="216">
        <v>350</v>
      </c>
      <c r="C396" s="101" t="s">
        <v>374</v>
      </c>
      <c r="D396" s="1"/>
      <c r="E396" s="30"/>
      <c r="F396" s="108"/>
      <c r="G396" s="108"/>
      <c r="H396" s="3"/>
    </row>
    <row r="397" spans="1:73" x14ac:dyDescent="0.25">
      <c r="A397" s="142"/>
      <c r="B397" s="216">
        <v>90</v>
      </c>
      <c r="C397" s="101" t="s">
        <v>375</v>
      </c>
      <c r="D397" s="1"/>
      <c r="E397" s="30"/>
      <c r="F397" s="108"/>
      <c r="G397" s="108"/>
      <c r="H397" s="3"/>
    </row>
    <row r="398" spans="1:73" x14ac:dyDescent="0.25">
      <c r="A398" s="142"/>
      <c r="B398" s="216">
        <v>29</v>
      </c>
      <c r="C398" s="101" t="s">
        <v>376</v>
      </c>
      <c r="D398" s="1"/>
      <c r="E398" s="30"/>
      <c r="F398" s="108"/>
      <c r="G398" s="108"/>
      <c r="H398" s="3"/>
    </row>
    <row r="399" spans="1:73" x14ac:dyDescent="0.25">
      <c r="A399" s="142"/>
      <c r="B399" s="216">
        <v>20</v>
      </c>
      <c r="C399" s="101" t="s">
        <v>377</v>
      </c>
      <c r="D399" s="1"/>
      <c r="E399" s="30"/>
      <c r="F399" s="108"/>
      <c r="G399" s="108"/>
      <c r="H399" s="3"/>
    </row>
    <row r="400" spans="1:73" x14ac:dyDescent="0.25">
      <c r="A400" s="142"/>
      <c r="B400" s="216">
        <v>65</v>
      </c>
      <c r="C400" s="101" t="s">
        <v>378</v>
      </c>
      <c r="D400" s="1"/>
      <c r="E400" s="30"/>
      <c r="F400" s="108"/>
      <c r="G400" s="108"/>
      <c r="H400" s="3"/>
    </row>
    <row r="401" spans="1:73" s="12" customFormat="1" x14ac:dyDescent="0.25">
      <c r="A401" s="140"/>
      <c r="B401" s="217">
        <v>40</v>
      </c>
      <c r="C401" s="114" t="s">
        <v>379</v>
      </c>
      <c r="E401" s="61"/>
      <c r="F401" s="122"/>
      <c r="G401" s="122"/>
      <c r="H401" s="99"/>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row>
    <row r="402" spans="1:73" x14ac:dyDescent="0.25">
      <c r="A402" s="138">
        <v>946978</v>
      </c>
      <c r="B402" s="211"/>
      <c r="C402" s="89" t="s">
        <v>367</v>
      </c>
      <c r="D402" s="1"/>
      <c r="E402" s="19"/>
      <c r="F402" s="76">
        <v>900</v>
      </c>
      <c r="G402" s="232">
        <f t="shared" ref="G402" si="25">F402/100*50</f>
        <v>450</v>
      </c>
      <c r="H402" s="3" t="s">
        <v>213</v>
      </c>
    </row>
    <row r="403" spans="1:73" x14ac:dyDescent="0.25">
      <c r="A403" s="142"/>
      <c r="B403" s="216">
        <v>1</v>
      </c>
      <c r="C403" s="101" t="s">
        <v>380</v>
      </c>
      <c r="D403" s="1"/>
      <c r="E403" s="30"/>
      <c r="F403" s="108"/>
      <c r="G403" s="108"/>
      <c r="H403" s="3"/>
    </row>
    <row r="404" spans="1:73" x14ac:dyDescent="0.25">
      <c r="A404" s="142"/>
      <c r="B404" s="216">
        <v>1</v>
      </c>
      <c r="C404" s="101" t="s">
        <v>381</v>
      </c>
      <c r="D404" s="1"/>
      <c r="E404" s="30"/>
      <c r="F404" s="108"/>
      <c r="G404" s="108"/>
      <c r="H404" s="3"/>
    </row>
    <row r="405" spans="1:73" x14ac:dyDescent="0.25">
      <c r="A405" s="142"/>
      <c r="B405" s="216">
        <v>10</v>
      </c>
      <c r="C405" s="101" t="s">
        <v>382</v>
      </c>
      <c r="D405" s="1"/>
      <c r="E405" s="30"/>
      <c r="F405" s="108"/>
      <c r="G405" s="108"/>
      <c r="H405" s="3"/>
    </row>
    <row r="406" spans="1:73" x14ac:dyDescent="0.25">
      <c r="A406" s="142"/>
      <c r="B406" s="216">
        <v>68</v>
      </c>
      <c r="C406" s="101" t="s">
        <v>383</v>
      </c>
      <c r="D406" s="1"/>
      <c r="E406" s="30"/>
      <c r="F406" s="108"/>
      <c r="G406" s="108"/>
      <c r="H406" s="3"/>
    </row>
    <row r="407" spans="1:73" x14ac:dyDescent="0.25">
      <c r="A407" s="142"/>
      <c r="B407" s="216">
        <v>40</v>
      </c>
      <c r="C407" s="101" t="s">
        <v>384</v>
      </c>
      <c r="D407" s="1"/>
      <c r="E407" s="30"/>
      <c r="F407" s="108"/>
      <c r="G407" s="108"/>
      <c r="H407" s="3"/>
    </row>
    <row r="408" spans="1:73" x14ac:dyDescent="0.25">
      <c r="A408" s="142"/>
      <c r="B408" s="216">
        <v>40</v>
      </c>
      <c r="C408" s="101" t="s">
        <v>385</v>
      </c>
      <c r="D408" s="1"/>
      <c r="E408" s="30"/>
      <c r="F408" s="108"/>
      <c r="G408" s="108"/>
      <c r="H408" s="3"/>
    </row>
    <row r="409" spans="1:73" x14ac:dyDescent="0.25">
      <c r="A409" s="142"/>
      <c r="B409" s="216">
        <v>30</v>
      </c>
      <c r="C409" s="101" t="s">
        <v>386</v>
      </c>
      <c r="D409" s="1"/>
      <c r="E409" s="30"/>
      <c r="F409" s="108"/>
      <c r="G409" s="108"/>
      <c r="H409" s="3"/>
    </row>
    <row r="410" spans="1:73" x14ac:dyDescent="0.25">
      <c r="A410" s="142"/>
      <c r="B410" s="216">
        <v>30</v>
      </c>
      <c r="C410" s="101" t="s">
        <v>387</v>
      </c>
      <c r="D410" s="1"/>
      <c r="E410" s="30"/>
      <c r="F410" s="108"/>
      <c r="G410" s="108"/>
      <c r="H410" s="3"/>
    </row>
    <row r="411" spans="1:73" x14ac:dyDescent="0.25">
      <c r="A411" s="142"/>
      <c r="B411" s="216">
        <v>20</v>
      </c>
      <c r="C411" s="101" t="s">
        <v>388</v>
      </c>
      <c r="D411" s="1"/>
      <c r="E411" s="30"/>
      <c r="F411" s="108"/>
      <c r="G411" s="108"/>
      <c r="H411" s="3"/>
    </row>
    <row r="412" spans="1:73" x14ac:dyDescent="0.25">
      <c r="A412" s="142"/>
      <c r="B412" s="216">
        <v>120</v>
      </c>
      <c r="C412" s="101" t="s">
        <v>389</v>
      </c>
      <c r="D412" s="1"/>
      <c r="E412" s="30"/>
      <c r="F412" s="108"/>
      <c r="G412" s="108"/>
      <c r="H412" s="3"/>
    </row>
    <row r="413" spans="1:73" x14ac:dyDescent="0.25">
      <c r="A413" s="142"/>
      <c r="B413" s="216">
        <v>450</v>
      </c>
      <c r="C413" s="101" t="s">
        <v>390</v>
      </c>
      <c r="D413" s="1"/>
      <c r="E413" s="30"/>
      <c r="F413" s="108"/>
      <c r="G413" s="108"/>
      <c r="H413" s="3"/>
    </row>
    <row r="414" spans="1:73" x14ac:dyDescent="0.25">
      <c r="A414" s="142"/>
      <c r="B414" s="216">
        <v>250</v>
      </c>
      <c r="C414" s="101" t="s">
        <v>391</v>
      </c>
      <c r="D414" s="1"/>
      <c r="E414" s="30"/>
      <c r="F414" s="108"/>
      <c r="G414" s="108"/>
      <c r="H414" s="3"/>
    </row>
    <row r="415" spans="1:73" x14ac:dyDescent="0.25">
      <c r="A415" s="142"/>
      <c r="B415" s="216">
        <v>300</v>
      </c>
      <c r="C415" s="101" t="s">
        <v>392</v>
      </c>
      <c r="D415" s="1"/>
      <c r="E415" s="30"/>
      <c r="F415" s="108"/>
      <c r="G415" s="108"/>
      <c r="H415" s="3"/>
    </row>
    <row r="416" spans="1:73" x14ac:dyDescent="0.25">
      <c r="A416" s="142"/>
      <c r="B416" s="216">
        <v>100</v>
      </c>
      <c r="C416" s="101" t="s">
        <v>393</v>
      </c>
      <c r="D416" s="1"/>
      <c r="E416" s="30"/>
      <c r="F416" s="108"/>
      <c r="G416" s="108"/>
      <c r="H416" s="3"/>
    </row>
    <row r="417" spans="1:73" s="12" customFormat="1" x14ac:dyDescent="0.25">
      <c r="A417" s="140"/>
      <c r="B417" s="217">
        <v>100</v>
      </c>
      <c r="C417" s="115" t="s">
        <v>394</v>
      </c>
      <c r="E417" s="61"/>
      <c r="F417" s="122"/>
      <c r="G417" s="122"/>
      <c r="H417" s="32"/>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row>
    <row r="418" spans="1:73" x14ac:dyDescent="0.25">
      <c r="A418" s="137">
        <v>930220</v>
      </c>
      <c r="B418" s="7"/>
      <c r="C418" s="21" t="s">
        <v>271</v>
      </c>
      <c r="D418" s="1"/>
      <c r="E418" s="1"/>
      <c r="F418" s="15">
        <v>106</v>
      </c>
      <c r="G418" s="232">
        <f t="shared" ref="G418" si="26">F418/100*50</f>
        <v>53</v>
      </c>
      <c r="H418" s="1" t="s">
        <v>213</v>
      </c>
    </row>
    <row r="419" spans="1:73" x14ac:dyDescent="0.25">
      <c r="A419" s="137"/>
      <c r="B419" s="7">
        <v>1</v>
      </c>
      <c r="C419" s="1" t="s">
        <v>275</v>
      </c>
      <c r="D419" s="1"/>
      <c r="E419" s="5"/>
      <c r="F419" s="86"/>
      <c r="G419" s="86"/>
      <c r="H419" s="1"/>
    </row>
    <row r="420" spans="1:73" x14ac:dyDescent="0.25">
      <c r="A420" s="137"/>
      <c r="B420" s="7">
        <v>2</v>
      </c>
      <c r="C420" s="1" t="s">
        <v>274</v>
      </c>
      <c r="D420" s="1"/>
      <c r="E420" s="5"/>
      <c r="F420" s="86"/>
      <c r="G420" s="86"/>
      <c r="H420" s="1"/>
    </row>
    <row r="421" spans="1:73" x14ac:dyDescent="0.25">
      <c r="A421" s="137"/>
      <c r="B421" s="7">
        <v>6</v>
      </c>
      <c r="C421" s="43" t="s">
        <v>273</v>
      </c>
      <c r="D421" s="1"/>
      <c r="E421" s="5"/>
      <c r="F421" s="86"/>
      <c r="G421" s="86"/>
      <c r="H421" s="1"/>
    </row>
    <row r="422" spans="1:73" x14ac:dyDescent="0.25">
      <c r="A422" s="134"/>
      <c r="B422" s="27">
        <v>7</v>
      </c>
      <c r="C422" s="12" t="s">
        <v>272</v>
      </c>
      <c r="D422" s="12"/>
      <c r="E422" s="58"/>
      <c r="F422" s="87"/>
      <c r="G422" s="87"/>
      <c r="H422" s="12"/>
    </row>
    <row r="423" spans="1:73" x14ac:dyDescent="0.25">
      <c r="A423" s="137">
        <v>969523</v>
      </c>
      <c r="B423" s="7"/>
      <c r="C423" s="21" t="s">
        <v>1373</v>
      </c>
      <c r="D423" s="1"/>
      <c r="E423" s="1"/>
      <c r="F423" s="60">
        <v>159</v>
      </c>
      <c r="G423" s="232">
        <f t="shared" ref="G423" si="27">F423/100*50</f>
        <v>79.5</v>
      </c>
      <c r="H423" s="1" t="s">
        <v>205</v>
      </c>
    </row>
    <row r="424" spans="1:73" x14ac:dyDescent="0.25">
      <c r="A424" s="137"/>
      <c r="B424" s="211">
        <v>2</v>
      </c>
      <c r="C424" s="51" t="s">
        <v>1156</v>
      </c>
      <c r="D424" s="1" t="s">
        <v>1157</v>
      </c>
      <c r="E424" s="49"/>
      <c r="F424" s="30"/>
      <c r="G424" s="30"/>
      <c r="H424" s="1"/>
    </row>
    <row r="425" spans="1:73" x14ac:dyDescent="0.25">
      <c r="A425" s="137"/>
      <c r="B425" s="211">
        <v>3</v>
      </c>
      <c r="C425" s="51" t="s">
        <v>1158</v>
      </c>
      <c r="D425" s="1" t="s">
        <v>1159</v>
      </c>
      <c r="E425" s="49"/>
      <c r="F425" s="30"/>
      <c r="G425" s="30"/>
      <c r="H425" s="1"/>
    </row>
    <row r="426" spans="1:73" x14ac:dyDescent="0.25">
      <c r="A426" s="137"/>
      <c r="B426" s="211">
        <v>2</v>
      </c>
      <c r="C426" s="51" t="s">
        <v>1160</v>
      </c>
      <c r="D426" s="1" t="s">
        <v>1161</v>
      </c>
      <c r="E426" s="49"/>
      <c r="F426" s="30"/>
      <c r="G426" s="30"/>
      <c r="H426" s="1"/>
    </row>
    <row r="427" spans="1:73" x14ac:dyDescent="0.25">
      <c r="A427" s="137"/>
      <c r="B427" s="211">
        <v>3</v>
      </c>
      <c r="C427" s="51" t="s">
        <v>1162</v>
      </c>
      <c r="D427" s="1" t="s">
        <v>1163</v>
      </c>
      <c r="E427" s="49"/>
      <c r="F427" s="30"/>
      <c r="G427" s="30"/>
      <c r="H427" s="1"/>
    </row>
    <row r="428" spans="1:73" x14ac:dyDescent="0.25">
      <c r="A428" s="137"/>
      <c r="B428" s="211">
        <v>3</v>
      </c>
      <c r="C428" s="51" t="s">
        <v>1164</v>
      </c>
      <c r="D428" s="1" t="s">
        <v>1165</v>
      </c>
      <c r="E428" s="49"/>
      <c r="F428" s="30"/>
      <c r="G428" s="30"/>
      <c r="H428" s="1"/>
    </row>
    <row r="429" spans="1:73" x14ac:dyDescent="0.25">
      <c r="A429" s="137"/>
      <c r="B429" s="211">
        <v>6</v>
      </c>
      <c r="C429" s="51" t="s">
        <v>1166</v>
      </c>
      <c r="D429" s="1" t="s">
        <v>1167</v>
      </c>
      <c r="E429" s="49"/>
      <c r="F429" s="30"/>
      <c r="G429" s="30"/>
      <c r="H429" s="1"/>
    </row>
    <row r="430" spans="1:73" x14ac:dyDescent="0.25">
      <c r="A430" s="134"/>
      <c r="B430" s="218">
        <v>5</v>
      </c>
      <c r="C430" s="52" t="s">
        <v>1168</v>
      </c>
      <c r="D430" s="12" t="s">
        <v>1169</v>
      </c>
      <c r="E430" s="50"/>
      <c r="F430" s="61"/>
      <c r="G430" s="61"/>
      <c r="H430" s="28"/>
    </row>
    <row r="431" spans="1:73" x14ac:dyDescent="0.25">
      <c r="A431" s="138">
        <v>947968</v>
      </c>
      <c r="B431" s="211"/>
      <c r="C431" s="89" t="s">
        <v>1799</v>
      </c>
      <c r="D431" s="1"/>
      <c r="E431" s="19"/>
      <c r="F431" s="76">
        <v>700</v>
      </c>
      <c r="G431" s="232">
        <f t="shared" ref="G431" si="28">F431/100*50</f>
        <v>350</v>
      </c>
      <c r="H431" s="3" t="s">
        <v>213</v>
      </c>
    </row>
    <row r="432" spans="1:73" x14ac:dyDescent="0.25">
      <c r="A432" s="142"/>
      <c r="B432" s="216">
        <v>15</v>
      </c>
      <c r="C432" s="101" t="s">
        <v>1708</v>
      </c>
      <c r="D432" s="1" t="s">
        <v>1709</v>
      </c>
      <c r="E432" s="30"/>
      <c r="F432" s="30"/>
      <c r="G432" s="30"/>
      <c r="H432" s="3"/>
    </row>
    <row r="433" spans="1:73" x14ac:dyDescent="0.25">
      <c r="A433" s="142"/>
      <c r="B433" s="216">
        <v>10</v>
      </c>
      <c r="C433" s="101" t="s">
        <v>1710</v>
      </c>
      <c r="D433" s="1" t="s">
        <v>1711</v>
      </c>
      <c r="E433" s="30"/>
      <c r="F433" s="30"/>
      <c r="G433" s="30"/>
      <c r="H433" s="3"/>
    </row>
    <row r="434" spans="1:73" x14ac:dyDescent="0.25">
      <c r="A434" s="142"/>
      <c r="B434" s="216">
        <v>28</v>
      </c>
      <c r="C434" s="101" t="s">
        <v>944</v>
      </c>
      <c r="D434" s="1" t="s">
        <v>1714</v>
      </c>
      <c r="E434" s="30"/>
      <c r="F434" s="30"/>
      <c r="G434" s="30"/>
      <c r="H434" s="3"/>
    </row>
    <row r="435" spans="1:73" s="12" customFormat="1" x14ac:dyDescent="0.25">
      <c r="A435" s="140"/>
      <c r="B435" s="217">
        <v>2</v>
      </c>
      <c r="C435" s="114" t="s">
        <v>1712</v>
      </c>
      <c r="D435" s="12" t="s">
        <v>1713</v>
      </c>
      <c r="E435" s="61"/>
      <c r="F435" s="61"/>
      <c r="G435" s="61"/>
      <c r="H435" s="32"/>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row>
    <row r="436" spans="1:73" x14ac:dyDescent="0.25">
      <c r="A436" s="138">
        <v>957604</v>
      </c>
      <c r="B436" s="211"/>
      <c r="C436" s="89" t="s">
        <v>417</v>
      </c>
      <c r="D436" s="1"/>
      <c r="E436" s="19"/>
      <c r="F436" s="76">
        <v>800</v>
      </c>
      <c r="G436" s="232">
        <f t="shared" ref="G436" si="29">F436/100*50</f>
        <v>400</v>
      </c>
      <c r="H436" s="3" t="s">
        <v>213</v>
      </c>
    </row>
    <row r="437" spans="1:73" x14ac:dyDescent="0.25">
      <c r="A437" s="142"/>
      <c r="B437" s="216">
        <v>1</v>
      </c>
      <c r="C437" s="101" t="s">
        <v>419</v>
      </c>
      <c r="D437" s="1"/>
      <c r="E437" s="30"/>
      <c r="F437" s="108"/>
      <c r="G437" s="108"/>
      <c r="H437" s="3"/>
    </row>
    <row r="438" spans="1:73" x14ac:dyDescent="0.25">
      <c r="A438" s="142"/>
      <c r="B438" s="216">
        <v>2</v>
      </c>
      <c r="C438" s="101" t="s">
        <v>420</v>
      </c>
      <c r="D438" s="1"/>
      <c r="E438" s="30"/>
      <c r="F438" s="108"/>
      <c r="G438" s="108"/>
      <c r="H438" s="3"/>
    </row>
    <row r="439" spans="1:73" x14ac:dyDescent="0.25">
      <c r="A439" s="142"/>
      <c r="B439" s="216">
        <v>33</v>
      </c>
      <c r="C439" s="101" t="s">
        <v>421</v>
      </c>
      <c r="D439" s="1"/>
      <c r="E439" s="30"/>
      <c r="F439" s="108"/>
      <c r="G439" s="108"/>
      <c r="H439" s="3"/>
    </row>
    <row r="440" spans="1:73" x14ac:dyDescent="0.25">
      <c r="A440" s="142"/>
      <c r="B440" s="216">
        <v>1</v>
      </c>
      <c r="C440" s="101" t="s">
        <v>422</v>
      </c>
      <c r="D440" s="1"/>
      <c r="E440" s="30"/>
      <c r="F440" s="108"/>
      <c r="G440" s="108"/>
      <c r="H440" s="3"/>
    </row>
    <row r="441" spans="1:73" x14ac:dyDescent="0.25">
      <c r="A441" s="142"/>
      <c r="B441" s="216">
        <v>5</v>
      </c>
      <c r="C441" s="101" t="s">
        <v>423</v>
      </c>
      <c r="D441" s="1"/>
      <c r="E441" s="30"/>
      <c r="F441" s="108"/>
      <c r="G441" s="108"/>
      <c r="H441" s="3"/>
    </row>
    <row r="442" spans="1:73" s="12" customFormat="1" x14ac:dyDescent="0.25">
      <c r="A442" s="140"/>
      <c r="B442" s="217">
        <v>53</v>
      </c>
      <c r="C442" s="114" t="s">
        <v>424</v>
      </c>
      <c r="E442" s="61"/>
      <c r="F442" s="122"/>
      <c r="G442" s="122"/>
      <c r="H442" s="32"/>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row>
    <row r="443" spans="1:73" s="10" customFormat="1" x14ac:dyDescent="0.25">
      <c r="A443" s="136">
        <v>973768</v>
      </c>
      <c r="B443" s="55">
        <v>9</v>
      </c>
      <c r="C443" s="41" t="s">
        <v>1080</v>
      </c>
      <c r="E443" s="42">
        <v>27.7</v>
      </c>
      <c r="F443" s="123">
        <f>B443*E443</f>
        <v>249.29999999999998</v>
      </c>
      <c r="G443" s="231">
        <f t="shared" ref="G443:G444" si="30">F443/100*50</f>
        <v>124.64999999999999</v>
      </c>
      <c r="H443" s="41" t="s">
        <v>205</v>
      </c>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row>
    <row r="444" spans="1:73" x14ac:dyDescent="0.25">
      <c r="A444" s="137">
        <v>942677</v>
      </c>
      <c r="B444" s="7"/>
      <c r="C444" s="21" t="s">
        <v>766</v>
      </c>
      <c r="D444" s="1"/>
      <c r="E444" s="1"/>
      <c r="F444" s="60">
        <v>222.5</v>
      </c>
      <c r="G444" s="232">
        <f t="shared" si="30"/>
        <v>111.25</v>
      </c>
      <c r="H444" s="1" t="s">
        <v>213</v>
      </c>
    </row>
    <row r="445" spans="1:73" x14ac:dyDescent="0.25">
      <c r="A445" s="137"/>
      <c r="B445" s="7">
        <v>2</v>
      </c>
      <c r="C445" s="4" t="s">
        <v>767</v>
      </c>
      <c r="D445" s="1" t="s">
        <v>768</v>
      </c>
      <c r="E445" s="9"/>
      <c r="F445" s="30"/>
      <c r="G445" s="30"/>
      <c r="H445" s="1"/>
    </row>
    <row r="446" spans="1:73" x14ac:dyDescent="0.25">
      <c r="A446" s="137"/>
      <c r="B446" s="7">
        <v>3</v>
      </c>
      <c r="C446" s="4" t="s">
        <v>769</v>
      </c>
      <c r="D446" s="1" t="s">
        <v>770</v>
      </c>
      <c r="E446" s="9"/>
      <c r="F446" s="30"/>
      <c r="G446" s="30"/>
      <c r="H446" s="1"/>
    </row>
    <row r="447" spans="1:73" x14ac:dyDescent="0.25">
      <c r="A447" s="137"/>
      <c r="B447" s="7">
        <v>1</v>
      </c>
      <c r="C447" s="4" t="s">
        <v>771</v>
      </c>
      <c r="D447" s="1" t="s">
        <v>772</v>
      </c>
      <c r="E447" s="9"/>
      <c r="F447" s="30"/>
      <c r="G447" s="30"/>
      <c r="H447" s="1"/>
    </row>
    <row r="448" spans="1:73" x14ac:dyDescent="0.25">
      <c r="A448" s="134"/>
      <c r="B448" s="27">
        <v>14</v>
      </c>
      <c r="C448" s="13" t="s">
        <v>773</v>
      </c>
      <c r="D448" s="12" t="s">
        <v>774</v>
      </c>
      <c r="E448" s="14"/>
      <c r="F448" s="61"/>
      <c r="G448" s="61"/>
      <c r="H448" s="28"/>
    </row>
    <row r="449" spans="1:73" x14ac:dyDescent="0.25">
      <c r="A449" s="134">
        <v>947049</v>
      </c>
      <c r="B449" s="27"/>
      <c r="C449" s="12" t="s">
        <v>261</v>
      </c>
      <c r="D449" s="12"/>
      <c r="E449" s="12"/>
      <c r="F449" s="29">
        <v>90</v>
      </c>
      <c r="G449" s="231">
        <f t="shared" ref="G449:G450" si="31">F449/100*50</f>
        <v>45</v>
      </c>
      <c r="H449" s="12" t="s">
        <v>213</v>
      </c>
    </row>
    <row r="450" spans="1:73" x14ac:dyDescent="0.25">
      <c r="A450" s="117">
        <v>1003671</v>
      </c>
      <c r="B450" s="10"/>
      <c r="C450" s="10" t="s">
        <v>2096</v>
      </c>
      <c r="D450" s="10"/>
      <c r="E450" s="10"/>
      <c r="F450" s="10">
        <v>100</v>
      </c>
      <c r="G450" s="235">
        <f t="shared" si="31"/>
        <v>50</v>
      </c>
      <c r="H450" s="10"/>
      <c r="L450" s="6"/>
      <c r="M450" s="6"/>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row>
    <row r="451" spans="1:73" s="12" customFormat="1" x14ac:dyDescent="0.25">
      <c r="A451" s="134"/>
      <c r="B451" s="27"/>
      <c r="C451" s="24"/>
      <c r="D451" s="24"/>
      <c r="E451" s="28"/>
      <c r="F451" s="28"/>
      <c r="G451" s="28"/>
      <c r="H451" s="28"/>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row>
    <row r="452" spans="1:73" s="12" customFormat="1" x14ac:dyDescent="0.25">
      <c r="A452" s="165"/>
      <c r="B452" s="166"/>
      <c r="C452" s="169" t="s">
        <v>2019</v>
      </c>
      <c r="D452" s="167"/>
      <c r="E452" s="168"/>
      <c r="F452" s="168"/>
      <c r="G452" s="168"/>
      <c r="H452" s="168"/>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row>
    <row r="453" spans="1:73" x14ac:dyDescent="0.25">
      <c r="A453" s="137">
        <v>910009</v>
      </c>
      <c r="B453" s="7"/>
      <c r="C453" s="21" t="s">
        <v>665</v>
      </c>
      <c r="D453" s="1"/>
      <c r="E453" s="1"/>
      <c r="F453" s="60">
        <v>550</v>
      </c>
      <c r="G453" s="232">
        <f t="shared" ref="G453" si="32">F453/100*50</f>
        <v>275</v>
      </c>
      <c r="H453" s="1" t="s">
        <v>205</v>
      </c>
    </row>
    <row r="454" spans="1:73" x14ac:dyDescent="0.25">
      <c r="A454" s="137"/>
      <c r="B454" s="7">
        <v>139</v>
      </c>
      <c r="C454" s="1" t="s">
        <v>667</v>
      </c>
      <c r="D454" s="1" t="s">
        <v>666</v>
      </c>
      <c r="E454" s="5"/>
      <c r="F454" s="5"/>
      <c r="G454" s="5"/>
      <c r="H454" s="1"/>
    </row>
    <row r="455" spans="1:73" x14ac:dyDescent="0.25">
      <c r="A455" s="137"/>
      <c r="B455" s="7">
        <v>144</v>
      </c>
      <c r="C455" s="1" t="s">
        <v>668</v>
      </c>
      <c r="D455" s="1" t="s">
        <v>666</v>
      </c>
      <c r="E455" s="5"/>
      <c r="F455" s="5"/>
      <c r="G455" s="5"/>
      <c r="H455" s="1"/>
    </row>
    <row r="456" spans="1:73" x14ac:dyDescent="0.25">
      <c r="A456" s="137"/>
      <c r="B456" s="7">
        <v>16</v>
      </c>
      <c r="C456" s="1" t="s">
        <v>669</v>
      </c>
      <c r="D456" s="1" t="s">
        <v>666</v>
      </c>
      <c r="E456" s="5"/>
      <c r="F456" s="5"/>
      <c r="G456" s="5"/>
      <c r="H456" s="1"/>
    </row>
    <row r="457" spans="1:73" x14ac:dyDescent="0.25">
      <c r="A457" s="137"/>
      <c r="B457" s="7">
        <v>4</v>
      </c>
      <c r="C457" s="1" t="s">
        <v>670</v>
      </c>
      <c r="D457" s="1" t="s">
        <v>1634</v>
      </c>
      <c r="E457" s="5"/>
      <c r="F457" s="5"/>
      <c r="G457" s="5"/>
      <c r="H457" s="1"/>
    </row>
    <row r="458" spans="1:73" x14ac:dyDescent="0.25">
      <c r="A458" s="134"/>
      <c r="B458" s="27">
        <v>1</v>
      </c>
      <c r="C458" s="12" t="s">
        <v>671</v>
      </c>
      <c r="D458" s="12" t="s">
        <v>1635</v>
      </c>
      <c r="E458" s="58"/>
      <c r="F458" s="58"/>
      <c r="G458" s="58"/>
      <c r="H458" s="82"/>
    </row>
    <row r="459" spans="1:73" x14ac:dyDescent="0.25">
      <c r="A459" s="135">
        <v>1006865</v>
      </c>
      <c r="B459" s="47"/>
      <c r="C459" s="10" t="s">
        <v>211</v>
      </c>
      <c r="D459" s="10"/>
      <c r="E459" s="10"/>
      <c r="F459" s="65">
        <v>340</v>
      </c>
      <c r="G459" s="231">
        <f t="shared" ref="G459:G465" si="33">F459/100*50</f>
        <v>170</v>
      </c>
      <c r="H459" s="10" t="s">
        <v>204</v>
      </c>
    </row>
    <row r="460" spans="1:73" x14ac:dyDescent="0.25">
      <c r="A460" s="138" t="s">
        <v>1477</v>
      </c>
      <c r="B460" s="211">
        <v>1</v>
      </c>
      <c r="C460" s="2" t="s">
        <v>1382</v>
      </c>
      <c r="E460" s="19">
        <v>22.5</v>
      </c>
      <c r="F460" s="19">
        <f>1*E460</f>
        <v>22.5</v>
      </c>
      <c r="G460" s="231">
        <f t="shared" si="33"/>
        <v>11.25</v>
      </c>
      <c r="H460" s="3" t="s">
        <v>213</v>
      </c>
    </row>
    <row r="461" spans="1:73" x14ac:dyDescent="0.25">
      <c r="A461" s="144"/>
      <c r="B461" s="219">
        <v>9</v>
      </c>
      <c r="C461" s="2" t="s">
        <v>2082</v>
      </c>
      <c r="E461" s="23">
        <v>7.5</v>
      </c>
      <c r="F461" s="19">
        <f>B461*E461</f>
        <v>67.5</v>
      </c>
      <c r="G461" s="231">
        <f t="shared" si="33"/>
        <v>33.75</v>
      </c>
      <c r="H461" s="3" t="s">
        <v>213</v>
      </c>
    </row>
    <row r="462" spans="1:73" s="10" customFormat="1" x14ac:dyDescent="0.25">
      <c r="A462" s="136">
        <v>790197</v>
      </c>
      <c r="B462" s="55">
        <v>3</v>
      </c>
      <c r="C462" s="41" t="s">
        <v>1057</v>
      </c>
      <c r="E462" s="42">
        <v>28</v>
      </c>
      <c r="F462" s="123">
        <f>B462*E462</f>
        <v>84</v>
      </c>
      <c r="G462" s="231">
        <f t="shared" si="33"/>
        <v>42</v>
      </c>
      <c r="H462" s="41" t="s">
        <v>213</v>
      </c>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x14ac:dyDescent="0.25">
      <c r="A463" s="135">
        <v>865046</v>
      </c>
      <c r="B463" s="47"/>
      <c r="C463" s="125" t="s">
        <v>2120</v>
      </c>
      <c r="D463" s="10"/>
      <c r="E463" s="48"/>
      <c r="F463" s="48">
        <v>300</v>
      </c>
      <c r="G463" s="235">
        <f t="shared" si="33"/>
        <v>150</v>
      </c>
      <c r="H463" s="48"/>
    </row>
    <row r="464" spans="1:73" x14ac:dyDescent="0.25">
      <c r="A464" s="135">
        <v>865048</v>
      </c>
      <c r="B464" s="47"/>
      <c r="C464" s="125" t="s">
        <v>2121</v>
      </c>
      <c r="D464" s="10"/>
      <c r="E464" s="48"/>
      <c r="F464" s="48">
        <v>260</v>
      </c>
      <c r="G464" s="235">
        <f t="shared" si="33"/>
        <v>130</v>
      </c>
      <c r="H464" s="48"/>
    </row>
    <row r="465" spans="1:73" x14ac:dyDescent="0.25">
      <c r="A465" s="135">
        <v>865042</v>
      </c>
      <c r="B465" s="47"/>
      <c r="C465" s="125" t="s">
        <v>2122</v>
      </c>
      <c r="D465" s="10"/>
      <c r="E465" s="48"/>
      <c r="F465" s="48">
        <v>300</v>
      </c>
      <c r="G465" s="235">
        <f t="shared" si="33"/>
        <v>150</v>
      </c>
      <c r="H465" s="48"/>
    </row>
    <row r="466" spans="1:73" s="12" customFormat="1" x14ac:dyDescent="0.25">
      <c r="A466" s="139"/>
      <c r="B466" s="218"/>
      <c r="C466" s="32"/>
      <c r="E466" s="45"/>
      <c r="F466" s="122"/>
      <c r="G466" s="122"/>
      <c r="H466" s="32"/>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s="12" customFormat="1" x14ac:dyDescent="0.25">
      <c r="A467" s="165"/>
      <c r="B467" s="166"/>
      <c r="C467" s="169" t="s">
        <v>2018</v>
      </c>
      <c r="D467" s="167"/>
      <c r="E467" s="168"/>
      <c r="F467" s="168"/>
      <c r="G467" s="168"/>
      <c r="H467" s="168"/>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s="12" customFormat="1" x14ac:dyDescent="0.25">
      <c r="A468" s="134" t="s">
        <v>136</v>
      </c>
      <c r="B468" s="27">
        <v>1</v>
      </c>
      <c r="C468" s="12" t="s">
        <v>10</v>
      </c>
      <c r="D468" s="12" t="s">
        <v>1576</v>
      </c>
      <c r="E468" s="28">
        <v>310</v>
      </c>
      <c r="F468" s="28">
        <f>B468*E468</f>
        <v>310</v>
      </c>
      <c r="G468" s="231">
        <f t="shared" ref="G468" si="34">F468/100*50</f>
        <v>155</v>
      </c>
      <c r="H468" s="28" t="s">
        <v>204</v>
      </c>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x14ac:dyDescent="0.25">
      <c r="A469" s="158"/>
      <c r="B469" s="159"/>
      <c r="C469" s="88"/>
      <c r="D469" s="88"/>
      <c r="E469" s="93"/>
      <c r="F469" s="170"/>
      <c r="G469" s="170"/>
      <c r="H469" s="88"/>
    </row>
    <row r="470" spans="1:73" x14ac:dyDescent="0.25">
      <c r="A470" s="165"/>
      <c r="B470" s="166"/>
      <c r="C470" s="169" t="s">
        <v>1789</v>
      </c>
      <c r="D470" s="167"/>
      <c r="E470" s="171"/>
      <c r="F470" s="172"/>
      <c r="G470" s="172"/>
      <c r="H470" s="167"/>
    </row>
    <row r="471" spans="1:73" s="117" customFormat="1" x14ac:dyDescent="0.25">
      <c r="A471" s="143" t="s">
        <v>109</v>
      </c>
      <c r="B471" s="155">
        <v>1</v>
      </c>
      <c r="C471" s="117" t="s">
        <v>83</v>
      </c>
      <c r="D471" s="117" t="s">
        <v>1524</v>
      </c>
      <c r="E471" s="156">
        <v>30</v>
      </c>
      <c r="F471" s="156">
        <f>B471*E471</f>
        <v>30</v>
      </c>
      <c r="G471" s="231">
        <f t="shared" ref="G471:G491" si="35">F471/100*50</f>
        <v>15</v>
      </c>
      <c r="H471" s="156" t="s">
        <v>205</v>
      </c>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row>
    <row r="472" spans="1:73" s="10" customFormat="1" x14ac:dyDescent="0.25">
      <c r="A472" s="135" t="s">
        <v>148</v>
      </c>
      <c r="B472" s="47">
        <v>1</v>
      </c>
      <c r="C472" s="10" t="s">
        <v>2086</v>
      </c>
      <c r="E472" s="48">
        <v>150</v>
      </c>
      <c r="F472" s="48">
        <f>B472*E472</f>
        <v>150</v>
      </c>
      <c r="G472" s="231">
        <f t="shared" si="35"/>
        <v>75</v>
      </c>
      <c r="H472" s="48"/>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x14ac:dyDescent="0.25">
      <c r="A473" s="144" t="s">
        <v>1469</v>
      </c>
      <c r="B473" s="219"/>
      <c r="C473" s="25" t="s">
        <v>1470</v>
      </c>
      <c r="E473" s="23"/>
      <c r="F473" s="97">
        <v>325</v>
      </c>
      <c r="G473" s="232">
        <f t="shared" si="35"/>
        <v>162.5</v>
      </c>
      <c r="H473" s="16"/>
    </row>
    <row r="474" spans="1:73" x14ac:dyDescent="0.25">
      <c r="A474" s="144"/>
      <c r="B474" s="219"/>
      <c r="C474" s="2" t="s">
        <v>1440</v>
      </c>
      <c r="E474" s="195">
        <v>70</v>
      </c>
      <c r="F474" s="17">
        <f>E474</f>
        <v>70</v>
      </c>
      <c r="G474" s="232">
        <f t="shared" si="35"/>
        <v>35</v>
      </c>
      <c r="H474" s="16"/>
    </row>
    <row r="475" spans="1:73" x14ac:dyDescent="0.25">
      <c r="A475" s="144"/>
      <c r="B475" s="219">
        <v>1</v>
      </c>
      <c r="C475" s="2" t="s">
        <v>1441</v>
      </c>
      <c r="E475" s="195">
        <v>50</v>
      </c>
      <c r="F475" s="17">
        <f t="shared" ref="F475:F486" si="36">B475*E475</f>
        <v>50</v>
      </c>
      <c r="G475" s="232">
        <f t="shared" si="35"/>
        <v>25</v>
      </c>
      <c r="H475" s="16"/>
    </row>
    <row r="476" spans="1:73" x14ac:dyDescent="0.25">
      <c r="A476" s="144"/>
      <c r="B476" s="219">
        <v>1</v>
      </c>
      <c r="C476" s="2" t="s">
        <v>2085</v>
      </c>
      <c r="E476" s="195">
        <v>20</v>
      </c>
      <c r="F476" s="17">
        <f t="shared" si="36"/>
        <v>20</v>
      </c>
      <c r="G476" s="232">
        <f t="shared" si="35"/>
        <v>10</v>
      </c>
      <c r="H476" s="16"/>
    </row>
    <row r="477" spans="1:73" x14ac:dyDescent="0.25">
      <c r="A477" s="144"/>
      <c r="B477" s="219">
        <v>2</v>
      </c>
      <c r="C477" s="2" t="s">
        <v>2084</v>
      </c>
      <c r="E477" s="195">
        <v>10</v>
      </c>
      <c r="F477" s="17">
        <f t="shared" si="36"/>
        <v>20</v>
      </c>
      <c r="G477" s="232">
        <f t="shared" si="35"/>
        <v>10</v>
      </c>
      <c r="H477" s="16"/>
    </row>
    <row r="478" spans="1:73" x14ac:dyDescent="0.25">
      <c r="A478" s="144"/>
      <c r="B478" s="219">
        <v>2</v>
      </c>
      <c r="C478" s="2" t="s">
        <v>1444</v>
      </c>
      <c r="E478" s="195">
        <v>20</v>
      </c>
      <c r="F478" s="17">
        <f t="shared" si="36"/>
        <v>40</v>
      </c>
      <c r="G478" s="232">
        <f t="shared" si="35"/>
        <v>20</v>
      </c>
      <c r="H478" s="16"/>
    </row>
    <row r="479" spans="1:73" x14ac:dyDescent="0.25">
      <c r="A479" s="144"/>
      <c r="B479" s="219">
        <v>4</v>
      </c>
      <c r="C479" s="2" t="s">
        <v>1449</v>
      </c>
      <c r="E479" s="195">
        <v>10</v>
      </c>
      <c r="F479" s="17">
        <f t="shared" si="36"/>
        <v>40</v>
      </c>
      <c r="G479" s="232">
        <f t="shared" si="35"/>
        <v>20</v>
      </c>
      <c r="H479" s="16"/>
    </row>
    <row r="480" spans="1:73" x14ac:dyDescent="0.25">
      <c r="A480" s="144"/>
      <c r="B480" s="219">
        <v>2</v>
      </c>
      <c r="C480" s="2" t="s">
        <v>1446</v>
      </c>
      <c r="E480" s="195">
        <v>10</v>
      </c>
      <c r="F480" s="17">
        <f t="shared" si="36"/>
        <v>20</v>
      </c>
      <c r="G480" s="232">
        <f t="shared" si="35"/>
        <v>10</v>
      </c>
      <c r="H480" s="16"/>
    </row>
    <row r="481" spans="1:73" x14ac:dyDescent="0.25">
      <c r="A481" s="144"/>
      <c r="B481" s="219">
        <v>1</v>
      </c>
      <c r="C481" s="2" t="s">
        <v>1447</v>
      </c>
      <c r="E481" s="195">
        <v>10</v>
      </c>
      <c r="F481" s="17">
        <f t="shared" si="36"/>
        <v>10</v>
      </c>
      <c r="G481" s="232">
        <f t="shared" si="35"/>
        <v>5</v>
      </c>
      <c r="H481" s="16"/>
    </row>
    <row r="482" spans="1:73" x14ac:dyDescent="0.25">
      <c r="A482" s="144"/>
      <c r="B482" s="219">
        <v>1</v>
      </c>
      <c r="C482" s="2" t="s">
        <v>1445</v>
      </c>
      <c r="E482" s="195">
        <v>10</v>
      </c>
      <c r="F482" s="17">
        <f t="shared" si="36"/>
        <v>10</v>
      </c>
      <c r="G482" s="232">
        <f t="shared" si="35"/>
        <v>5</v>
      </c>
      <c r="H482" s="16"/>
    </row>
    <row r="483" spans="1:73" x14ac:dyDescent="0.25">
      <c r="A483" s="144"/>
      <c r="B483" s="219">
        <v>1</v>
      </c>
      <c r="C483" s="2" t="s">
        <v>1448</v>
      </c>
      <c r="E483" s="195">
        <v>15</v>
      </c>
      <c r="F483" s="17">
        <f t="shared" si="36"/>
        <v>15</v>
      </c>
      <c r="G483" s="232">
        <f t="shared" si="35"/>
        <v>7.5</v>
      </c>
      <c r="H483" s="16"/>
    </row>
    <row r="484" spans="1:73" x14ac:dyDescent="0.25">
      <c r="A484" s="144"/>
      <c r="B484" s="219">
        <v>2</v>
      </c>
      <c r="C484" s="2" t="s">
        <v>1450</v>
      </c>
      <c r="E484" s="195">
        <v>6</v>
      </c>
      <c r="F484" s="17">
        <f t="shared" si="36"/>
        <v>12</v>
      </c>
      <c r="G484" s="232">
        <f t="shared" si="35"/>
        <v>6</v>
      </c>
      <c r="H484" s="16"/>
    </row>
    <row r="485" spans="1:73" x14ac:dyDescent="0.25">
      <c r="A485" s="139"/>
      <c r="B485" s="218">
        <v>6</v>
      </c>
      <c r="C485" s="24" t="s">
        <v>1334</v>
      </c>
      <c r="D485" s="12"/>
      <c r="E485" s="237">
        <v>3</v>
      </c>
      <c r="F485" s="45">
        <f t="shared" si="36"/>
        <v>18</v>
      </c>
      <c r="G485" s="231">
        <f t="shared" si="35"/>
        <v>9</v>
      </c>
      <c r="H485" s="32"/>
    </row>
    <row r="486" spans="1:73" s="10" customFormat="1" x14ac:dyDescent="0.25">
      <c r="A486" s="136">
        <v>983221</v>
      </c>
      <c r="B486" s="55">
        <v>7</v>
      </c>
      <c r="C486" s="41" t="s">
        <v>1506</v>
      </c>
      <c r="D486" s="10" t="s">
        <v>666</v>
      </c>
      <c r="E486" s="42">
        <v>50</v>
      </c>
      <c r="F486" s="127">
        <f t="shared" si="36"/>
        <v>350</v>
      </c>
      <c r="G486" s="231">
        <f t="shared" si="35"/>
        <v>175</v>
      </c>
      <c r="H486" s="41" t="s">
        <v>213</v>
      </c>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s="10" customFormat="1" x14ac:dyDescent="0.25">
      <c r="A487" s="143">
        <v>979540</v>
      </c>
      <c r="B487" s="55">
        <v>3</v>
      </c>
      <c r="C487" s="117" t="s">
        <v>474</v>
      </c>
      <c r="E487" s="132">
        <v>50</v>
      </c>
      <c r="F487" s="132">
        <v>150</v>
      </c>
      <c r="G487" s="231">
        <f t="shared" si="35"/>
        <v>75</v>
      </c>
      <c r="H487" s="117" t="s">
        <v>472</v>
      </c>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s="10" customFormat="1" x14ac:dyDescent="0.25">
      <c r="A488" s="83">
        <v>6055</v>
      </c>
      <c r="B488" s="149">
        <v>1</v>
      </c>
      <c r="C488" s="41" t="s">
        <v>1310</v>
      </c>
      <c r="E488" s="150"/>
      <c r="F488" s="42">
        <v>30</v>
      </c>
      <c r="G488" s="231">
        <f t="shared" si="35"/>
        <v>15</v>
      </c>
      <c r="H488" s="41" t="s">
        <v>209</v>
      </c>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row>
    <row r="489" spans="1:73" x14ac:dyDescent="0.25">
      <c r="A489" s="136" t="s">
        <v>1461</v>
      </c>
      <c r="B489" s="55">
        <v>64</v>
      </c>
      <c r="C489" s="38" t="s">
        <v>1462</v>
      </c>
      <c r="D489" s="10"/>
      <c r="E489" s="42">
        <v>10</v>
      </c>
      <c r="F489" s="42">
        <f>B489*E489</f>
        <v>640</v>
      </c>
      <c r="G489" s="231">
        <f t="shared" si="35"/>
        <v>320</v>
      </c>
      <c r="H489" s="41" t="s">
        <v>209</v>
      </c>
    </row>
    <row r="490" spans="1:73" s="10" customFormat="1" x14ac:dyDescent="0.25">
      <c r="A490" s="135" t="s">
        <v>186</v>
      </c>
      <c r="B490" s="47">
        <v>1</v>
      </c>
      <c r="C490" s="10" t="s">
        <v>56</v>
      </c>
      <c r="D490" s="10" t="s">
        <v>1544</v>
      </c>
      <c r="E490" s="48">
        <v>50</v>
      </c>
      <c r="F490" s="48">
        <f>B490*E490</f>
        <v>50</v>
      </c>
      <c r="G490" s="231">
        <f t="shared" si="35"/>
        <v>25</v>
      </c>
      <c r="H490" s="48" t="s">
        <v>204</v>
      </c>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s="10" customFormat="1" x14ac:dyDescent="0.25">
      <c r="A491" s="83">
        <v>3247</v>
      </c>
      <c r="B491" s="149">
        <v>1</v>
      </c>
      <c r="C491" s="151" t="s">
        <v>2036</v>
      </c>
      <c r="E491" s="150"/>
      <c r="F491" s="42">
        <v>100</v>
      </c>
      <c r="G491" s="231">
        <f t="shared" si="35"/>
        <v>50</v>
      </c>
      <c r="H491" s="41" t="s">
        <v>209</v>
      </c>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row>
    <row r="492" spans="1:73" s="88" customFormat="1" x14ac:dyDescent="0.25">
      <c r="A492" s="158"/>
      <c r="B492" s="159"/>
      <c r="E492" s="160"/>
      <c r="F492" s="160"/>
      <c r="G492" s="160"/>
      <c r="H492" s="160"/>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s="40" customFormat="1" x14ac:dyDescent="0.25">
      <c r="A493" s="173"/>
      <c r="B493" s="174"/>
      <c r="C493" s="169" t="s">
        <v>2020</v>
      </c>
      <c r="D493" s="175"/>
      <c r="E493" s="176"/>
      <c r="F493" s="176"/>
      <c r="G493" s="176"/>
      <c r="H493" s="176"/>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row>
    <row r="494" spans="1:73" s="10" customFormat="1" x14ac:dyDescent="0.25">
      <c r="A494" s="135" t="s">
        <v>171</v>
      </c>
      <c r="B494" s="47">
        <v>1</v>
      </c>
      <c r="C494" s="10" t="s">
        <v>41</v>
      </c>
      <c r="D494" s="10" t="s">
        <v>1554</v>
      </c>
      <c r="E494" s="48">
        <v>70</v>
      </c>
      <c r="F494" s="48">
        <f>B494*E494</f>
        <v>70</v>
      </c>
      <c r="G494" s="231">
        <f t="shared" ref="G494:G503" si="37">F494/100*50</f>
        <v>35</v>
      </c>
      <c r="H494" s="48" t="s">
        <v>205</v>
      </c>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s="10" customFormat="1" x14ac:dyDescent="0.25">
      <c r="A495" s="135" t="s">
        <v>146</v>
      </c>
      <c r="B495" s="47">
        <v>2</v>
      </c>
      <c r="C495" s="10" t="s">
        <v>19</v>
      </c>
      <c r="D495" s="10" t="s">
        <v>1554</v>
      </c>
      <c r="E495" s="48">
        <v>150</v>
      </c>
      <c r="F495" s="48">
        <f>B495*E495</f>
        <v>300</v>
      </c>
      <c r="G495" s="231">
        <f t="shared" si="37"/>
        <v>150</v>
      </c>
      <c r="H495" s="48" t="s">
        <v>205</v>
      </c>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s="10" customFormat="1" x14ac:dyDescent="0.25">
      <c r="A496" s="135" t="s">
        <v>140</v>
      </c>
      <c r="B496" s="47">
        <v>1</v>
      </c>
      <c r="C496" s="10" t="s">
        <v>13</v>
      </c>
      <c r="D496" s="10" t="s">
        <v>1573</v>
      </c>
      <c r="E496" s="48">
        <v>275</v>
      </c>
      <c r="F496" s="48">
        <f>B496*E496</f>
        <v>275</v>
      </c>
      <c r="G496" s="231">
        <f t="shared" si="37"/>
        <v>137.5</v>
      </c>
      <c r="H496" s="48" t="s">
        <v>205</v>
      </c>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x14ac:dyDescent="0.25">
      <c r="A497" s="135">
        <v>1010594</v>
      </c>
      <c r="B497" s="47"/>
      <c r="C497" s="10" t="s">
        <v>207</v>
      </c>
      <c r="D497" s="10" t="s">
        <v>1609</v>
      </c>
      <c r="E497" s="10"/>
      <c r="F497" s="65">
        <v>150</v>
      </c>
      <c r="G497" s="231">
        <f t="shared" si="37"/>
        <v>75</v>
      </c>
      <c r="H497" s="10" t="s">
        <v>205</v>
      </c>
    </row>
    <row r="498" spans="1:73" s="10" customFormat="1" x14ac:dyDescent="0.25">
      <c r="A498" s="136">
        <v>1010631</v>
      </c>
      <c r="B498" s="55">
        <v>4</v>
      </c>
      <c r="C498" s="41" t="s">
        <v>1972</v>
      </c>
      <c r="D498" s="10" t="s">
        <v>1705</v>
      </c>
      <c r="E498" s="42">
        <v>49</v>
      </c>
      <c r="F498" s="84">
        <f>B498*E498</f>
        <v>196</v>
      </c>
      <c r="G498" s="231">
        <f t="shared" si="37"/>
        <v>98</v>
      </c>
      <c r="H498" s="41" t="s">
        <v>213</v>
      </c>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s="10" customFormat="1" x14ac:dyDescent="0.25">
      <c r="A499" s="136">
        <v>1010626</v>
      </c>
      <c r="B499" s="55">
        <v>4</v>
      </c>
      <c r="C499" s="41" t="s">
        <v>460</v>
      </c>
      <c r="D499" s="10" t="s">
        <v>1681</v>
      </c>
      <c r="E499" s="42">
        <v>10</v>
      </c>
      <c r="F499" s="42">
        <f>B499*E499</f>
        <v>40</v>
      </c>
      <c r="G499" s="231">
        <f t="shared" si="37"/>
        <v>20</v>
      </c>
      <c r="H499" s="4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s="10" customFormat="1" x14ac:dyDescent="0.25">
      <c r="A500" s="143">
        <v>1010582</v>
      </c>
      <c r="B500" s="155">
        <v>2</v>
      </c>
      <c r="C500" s="117" t="s">
        <v>1155</v>
      </c>
      <c r="D500" s="10" t="s">
        <v>1701</v>
      </c>
      <c r="E500" s="59">
        <v>20</v>
      </c>
      <c r="F500" s="42">
        <f>B500*E500</f>
        <v>40</v>
      </c>
      <c r="G500" s="231">
        <f t="shared" si="37"/>
        <v>20</v>
      </c>
      <c r="H500" s="117"/>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s="12" customFormat="1" x14ac:dyDescent="0.25">
      <c r="A501" s="134" t="s">
        <v>127</v>
      </c>
      <c r="B501" s="27">
        <v>1</v>
      </c>
      <c r="C501" s="12" t="s">
        <v>1327</v>
      </c>
      <c r="D501" s="12" t="s">
        <v>1581</v>
      </c>
      <c r="E501" s="28">
        <v>1100</v>
      </c>
      <c r="F501" s="28">
        <f>B501*E501</f>
        <v>1100</v>
      </c>
      <c r="G501" s="231">
        <f t="shared" si="37"/>
        <v>550</v>
      </c>
      <c r="H501" s="28"/>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x14ac:dyDescent="0.25">
      <c r="A502" s="135">
        <v>1008367</v>
      </c>
      <c r="B502" s="47"/>
      <c r="C502" s="10" t="s">
        <v>217</v>
      </c>
      <c r="D502" s="10"/>
      <c r="E502" s="70"/>
      <c r="F502" s="71">
        <v>205</v>
      </c>
      <c r="G502" s="231">
        <f t="shared" si="37"/>
        <v>102.49999999999999</v>
      </c>
      <c r="H502" s="10" t="s">
        <v>213</v>
      </c>
    </row>
    <row r="503" spans="1:73" s="10" customFormat="1" x14ac:dyDescent="0.25">
      <c r="A503" s="158" t="s">
        <v>130</v>
      </c>
      <c r="B503" s="159"/>
      <c r="C503" s="198" t="s">
        <v>5</v>
      </c>
      <c r="D503" s="88" t="s">
        <v>1579</v>
      </c>
      <c r="E503" s="160"/>
      <c r="F503" s="199">
        <v>560</v>
      </c>
      <c r="G503" s="231">
        <f t="shared" si="37"/>
        <v>280</v>
      </c>
      <c r="H503" s="160" t="s">
        <v>213</v>
      </c>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s="1" customFormat="1" x14ac:dyDescent="0.25">
      <c r="A504" s="137"/>
      <c r="B504" s="7">
        <v>5</v>
      </c>
      <c r="C504" s="4" t="s">
        <v>2026</v>
      </c>
      <c r="D504" s="1" t="s">
        <v>2027</v>
      </c>
      <c r="E504" s="6"/>
      <c r="F504" s="6"/>
      <c r="G504" s="6"/>
      <c r="H504" s="6"/>
    </row>
    <row r="505" spans="1:73" s="1" customFormat="1" x14ac:dyDescent="0.25">
      <c r="A505" s="137"/>
      <c r="B505" s="7">
        <v>4</v>
      </c>
      <c r="C505" s="4" t="s">
        <v>2028</v>
      </c>
      <c r="D505" s="1" t="s">
        <v>2029</v>
      </c>
      <c r="E505" s="6"/>
      <c r="F505" s="6"/>
      <c r="G505" s="6"/>
      <c r="H505" s="6"/>
    </row>
    <row r="506" spans="1:73" s="1" customFormat="1" x14ac:dyDescent="0.25">
      <c r="A506" s="137"/>
      <c r="B506" s="7">
        <v>2</v>
      </c>
      <c r="C506" s="4" t="s">
        <v>2030</v>
      </c>
      <c r="E506" s="6"/>
      <c r="F506" s="6"/>
      <c r="G506" s="6"/>
      <c r="H506" s="6"/>
    </row>
    <row r="507" spans="1:73" s="1" customFormat="1" x14ac:dyDescent="0.25">
      <c r="A507" s="137"/>
      <c r="B507" s="7">
        <v>1</v>
      </c>
      <c r="C507" s="4" t="s">
        <v>2031</v>
      </c>
      <c r="E507" s="6"/>
      <c r="F507" s="6"/>
      <c r="G507" s="6"/>
      <c r="H507" s="6"/>
    </row>
    <row r="508" spans="1:73" s="1" customFormat="1" x14ac:dyDescent="0.25">
      <c r="A508" s="137"/>
      <c r="B508" s="7">
        <v>71</v>
      </c>
      <c r="C508" s="4" t="s">
        <v>2032</v>
      </c>
      <c r="D508" s="1" t="s">
        <v>2033</v>
      </c>
      <c r="E508" s="6"/>
      <c r="F508" s="6"/>
      <c r="G508" s="6"/>
      <c r="H508" s="6"/>
    </row>
    <row r="509" spans="1:73" s="1" customFormat="1" x14ac:dyDescent="0.25">
      <c r="A509" s="134"/>
      <c r="B509" s="27">
        <v>9</v>
      </c>
      <c r="C509" s="13" t="s">
        <v>2034</v>
      </c>
      <c r="D509" s="12" t="s">
        <v>2035</v>
      </c>
      <c r="E509" s="28"/>
      <c r="F509" s="28"/>
      <c r="G509" s="28"/>
      <c r="H509" s="28"/>
    </row>
    <row r="510" spans="1:73" s="10" customFormat="1" x14ac:dyDescent="0.25">
      <c r="A510" s="135" t="s">
        <v>147</v>
      </c>
      <c r="B510" s="47">
        <v>1</v>
      </c>
      <c r="C510" s="10" t="s">
        <v>1790</v>
      </c>
      <c r="D510" s="10" t="s">
        <v>1568</v>
      </c>
      <c r="E510" s="48">
        <v>150</v>
      </c>
      <c r="F510" s="48">
        <f>B510*E510</f>
        <v>150</v>
      </c>
      <c r="G510" s="231">
        <f t="shared" ref="G510:G511" si="38">F510/100*50</f>
        <v>75</v>
      </c>
      <c r="H510" s="48"/>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x14ac:dyDescent="0.25">
      <c r="A511" s="137" t="s">
        <v>124</v>
      </c>
      <c r="B511" s="7"/>
      <c r="C511" s="21" t="s">
        <v>0</v>
      </c>
      <c r="D511" s="1"/>
      <c r="E511" s="6"/>
      <c r="F511" s="6">
        <v>4000</v>
      </c>
      <c r="G511" s="231">
        <f t="shared" si="38"/>
        <v>2000</v>
      </c>
      <c r="H511" s="6"/>
    </row>
    <row r="512" spans="1:73" x14ac:dyDescent="0.25">
      <c r="A512" s="137"/>
      <c r="B512" s="7">
        <v>7</v>
      </c>
      <c r="C512" s="4" t="s">
        <v>1174</v>
      </c>
      <c r="D512" s="4"/>
      <c r="E512" s="6"/>
      <c r="F512" s="6"/>
      <c r="G512" s="6"/>
      <c r="H512" s="6"/>
    </row>
    <row r="513" spans="1:8" x14ac:dyDescent="0.25">
      <c r="A513" s="137"/>
      <c r="B513" s="7">
        <v>1</v>
      </c>
      <c r="C513" s="4" t="s">
        <v>1175</v>
      </c>
      <c r="D513" s="4"/>
      <c r="E513" s="6"/>
      <c r="F513" s="6"/>
      <c r="G513" s="6"/>
      <c r="H513" s="6"/>
    </row>
    <row r="514" spans="1:8" x14ac:dyDescent="0.25">
      <c r="A514" s="137"/>
      <c r="B514" s="7">
        <v>1</v>
      </c>
      <c r="C514" s="4" t="s">
        <v>1176</v>
      </c>
      <c r="D514" s="4"/>
      <c r="E514" s="6"/>
      <c r="F514" s="6"/>
      <c r="G514" s="6"/>
      <c r="H514" s="6"/>
    </row>
    <row r="515" spans="1:8" x14ac:dyDescent="0.25">
      <c r="A515" s="137"/>
      <c r="B515" s="7">
        <v>1</v>
      </c>
      <c r="C515" s="4" t="s">
        <v>1177</v>
      </c>
      <c r="D515" s="4"/>
      <c r="E515" s="6"/>
      <c r="F515" s="6"/>
      <c r="G515" s="6"/>
      <c r="H515" s="6"/>
    </row>
    <row r="516" spans="1:8" x14ac:dyDescent="0.25">
      <c r="A516" s="137"/>
      <c r="B516" s="7">
        <v>1</v>
      </c>
      <c r="C516" s="4" t="s">
        <v>1174</v>
      </c>
      <c r="D516" s="4"/>
      <c r="E516" s="6"/>
      <c r="F516" s="6"/>
      <c r="G516" s="6"/>
      <c r="H516" s="6"/>
    </row>
    <row r="517" spans="1:8" x14ac:dyDescent="0.25">
      <c r="A517" s="137"/>
      <c r="B517" s="7">
        <v>34</v>
      </c>
      <c r="C517" s="4" t="s">
        <v>1178</v>
      </c>
      <c r="D517" s="4"/>
      <c r="E517" s="6"/>
      <c r="F517" s="6"/>
      <c r="G517" s="6"/>
      <c r="H517" s="6"/>
    </row>
    <row r="518" spans="1:8" x14ac:dyDescent="0.25">
      <c r="A518" s="137"/>
      <c r="B518" s="7">
        <v>39</v>
      </c>
      <c r="C518" s="4" t="s">
        <v>1179</v>
      </c>
      <c r="D518" s="4"/>
      <c r="E518" s="6"/>
      <c r="F518" s="6"/>
      <c r="G518" s="6"/>
      <c r="H518" s="6"/>
    </row>
    <row r="519" spans="1:8" x14ac:dyDescent="0.25">
      <c r="A519" s="137"/>
      <c r="B519" s="7">
        <v>7</v>
      </c>
      <c r="C519" s="4" t="s">
        <v>1180</v>
      </c>
      <c r="D519" s="4"/>
      <c r="E519" s="6"/>
      <c r="F519" s="6"/>
      <c r="G519" s="6"/>
      <c r="H519" s="6"/>
    </row>
    <row r="520" spans="1:8" x14ac:dyDescent="0.25">
      <c r="A520" s="137"/>
      <c r="B520" s="7">
        <v>69</v>
      </c>
      <c r="C520" s="4" t="s">
        <v>1181</v>
      </c>
      <c r="D520" s="4"/>
      <c r="E520" s="6"/>
      <c r="F520" s="6"/>
      <c r="G520" s="6"/>
      <c r="H520" s="6"/>
    </row>
    <row r="521" spans="1:8" x14ac:dyDescent="0.25">
      <c r="A521" s="137"/>
      <c r="B521" s="7">
        <v>2</v>
      </c>
      <c r="C521" s="4" t="s">
        <v>1182</v>
      </c>
      <c r="D521" s="4"/>
      <c r="E521" s="6"/>
      <c r="F521" s="6"/>
      <c r="G521" s="6"/>
      <c r="H521" s="6"/>
    </row>
    <row r="522" spans="1:8" x14ac:dyDescent="0.25">
      <c r="A522" s="137"/>
      <c r="B522" s="7">
        <v>23</v>
      </c>
      <c r="C522" s="4" t="s">
        <v>1183</v>
      </c>
      <c r="D522" s="4"/>
      <c r="E522" s="6"/>
      <c r="F522" s="6"/>
      <c r="G522" s="6"/>
      <c r="H522" s="6"/>
    </row>
    <row r="523" spans="1:8" x14ac:dyDescent="0.25">
      <c r="A523" s="137"/>
      <c r="B523" s="7">
        <v>2</v>
      </c>
      <c r="C523" s="4" t="s">
        <v>1184</v>
      </c>
      <c r="D523" s="4"/>
      <c r="E523" s="6"/>
      <c r="F523" s="6"/>
      <c r="G523" s="6"/>
      <c r="H523" s="6"/>
    </row>
    <row r="524" spans="1:8" x14ac:dyDescent="0.25">
      <c r="A524" s="137"/>
      <c r="B524" s="7">
        <v>13</v>
      </c>
      <c r="C524" s="4" t="s">
        <v>1185</v>
      </c>
      <c r="D524" s="4"/>
      <c r="E524" s="6"/>
      <c r="F524" s="6"/>
      <c r="G524" s="6"/>
      <c r="H524" s="6"/>
    </row>
    <row r="525" spans="1:8" x14ac:dyDescent="0.25">
      <c r="A525" s="137"/>
      <c r="B525" s="7">
        <v>1</v>
      </c>
      <c r="C525" s="4" t="s">
        <v>1186</v>
      </c>
      <c r="D525" s="4"/>
      <c r="E525" s="6"/>
      <c r="F525" s="6"/>
      <c r="G525" s="6"/>
      <c r="H525" s="6"/>
    </row>
    <row r="526" spans="1:8" x14ac:dyDescent="0.25">
      <c r="A526" s="137"/>
      <c r="B526" s="7">
        <v>18</v>
      </c>
      <c r="C526" s="4" t="s">
        <v>1187</v>
      </c>
      <c r="D526" s="4"/>
      <c r="E526" s="6"/>
      <c r="F526" s="6"/>
      <c r="G526" s="6"/>
      <c r="H526" s="6"/>
    </row>
    <row r="527" spans="1:8" x14ac:dyDescent="0.25">
      <c r="A527" s="137"/>
      <c r="B527" s="7">
        <v>7</v>
      </c>
      <c r="C527" s="4" t="s">
        <v>1188</v>
      </c>
      <c r="D527" s="4"/>
      <c r="E527" s="6"/>
      <c r="F527" s="6"/>
      <c r="G527" s="6"/>
      <c r="H527" s="6"/>
    </row>
    <row r="528" spans="1:8" x14ac:dyDescent="0.25">
      <c r="A528" s="137"/>
      <c r="B528" s="7">
        <v>35</v>
      </c>
      <c r="C528" s="4" t="s">
        <v>1189</v>
      </c>
      <c r="D528" s="4"/>
      <c r="E528" s="6"/>
      <c r="F528" s="6"/>
      <c r="G528" s="6"/>
      <c r="H528" s="6"/>
    </row>
    <row r="529" spans="1:73" x14ac:dyDescent="0.25">
      <c r="A529" s="137"/>
      <c r="B529" s="7">
        <v>11</v>
      </c>
      <c r="C529" s="4" t="s">
        <v>1190</v>
      </c>
      <c r="D529" s="4"/>
      <c r="E529" s="6"/>
      <c r="F529" s="6"/>
      <c r="G529" s="6"/>
      <c r="H529" s="6"/>
    </row>
    <row r="530" spans="1:73" x14ac:dyDescent="0.25">
      <c r="A530" s="137"/>
      <c r="B530" s="7">
        <v>2</v>
      </c>
      <c r="C530" s="4" t="s">
        <v>1191</v>
      </c>
      <c r="D530" s="4"/>
      <c r="E530" s="6"/>
      <c r="F530" s="6"/>
      <c r="G530" s="6"/>
      <c r="H530" s="6"/>
    </row>
    <row r="531" spans="1:73" x14ac:dyDescent="0.25">
      <c r="A531" s="137"/>
      <c r="B531" s="7">
        <v>223</v>
      </c>
      <c r="C531" s="1" t="s">
        <v>1192</v>
      </c>
      <c r="D531" s="1"/>
      <c r="E531" s="6"/>
      <c r="F531" s="6"/>
      <c r="G531" s="6"/>
      <c r="H531" s="6"/>
    </row>
    <row r="532" spans="1:73" x14ac:dyDescent="0.25">
      <c r="A532" s="137"/>
      <c r="B532" s="7">
        <v>2</v>
      </c>
      <c r="C532" s="4" t="s">
        <v>1193</v>
      </c>
      <c r="D532" s="4"/>
      <c r="E532" s="6"/>
      <c r="F532" s="6"/>
      <c r="G532" s="6"/>
      <c r="H532" s="6"/>
    </row>
    <row r="533" spans="1:73" x14ac:dyDescent="0.25">
      <c r="A533" s="137"/>
      <c r="B533" s="7">
        <v>1</v>
      </c>
      <c r="C533" s="4" t="s">
        <v>1194</v>
      </c>
      <c r="D533" s="4"/>
      <c r="E533" s="6"/>
      <c r="F533" s="6"/>
      <c r="G533" s="6"/>
      <c r="H533" s="6"/>
    </row>
    <row r="534" spans="1:73" x14ac:dyDescent="0.25">
      <c r="A534" s="137"/>
      <c r="B534" s="7">
        <v>700</v>
      </c>
      <c r="C534" s="4" t="s">
        <v>1195</v>
      </c>
      <c r="D534" s="4"/>
      <c r="E534" s="6"/>
      <c r="F534" s="6"/>
      <c r="G534" s="6"/>
      <c r="H534" s="6"/>
    </row>
    <row r="535" spans="1:73" x14ac:dyDescent="0.25">
      <c r="A535" s="137"/>
      <c r="B535" s="7">
        <v>139</v>
      </c>
      <c r="C535" s="4" t="s">
        <v>1196</v>
      </c>
      <c r="D535" s="4"/>
      <c r="E535" s="6"/>
      <c r="F535" s="6"/>
      <c r="G535" s="6"/>
      <c r="H535" s="6"/>
    </row>
    <row r="536" spans="1:73" x14ac:dyDescent="0.25">
      <c r="A536" s="137"/>
      <c r="B536" s="7">
        <v>26</v>
      </c>
      <c r="C536" s="4" t="s">
        <v>1197</v>
      </c>
      <c r="D536" s="4"/>
      <c r="E536" s="6"/>
      <c r="F536" s="6"/>
      <c r="G536" s="6"/>
      <c r="H536" s="6"/>
    </row>
    <row r="537" spans="1:73" s="12" customFormat="1" x14ac:dyDescent="0.25">
      <c r="A537" s="134"/>
      <c r="B537" s="27">
        <v>42</v>
      </c>
      <c r="C537" s="13" t="s">
        <v>1198</v>
      </c>
      <c r="D537" s="13"/>
      <c r="E537" s="28"/>
      <c r="F537" s="28"/>
      <c r="G537" s="28"/>
      <c r="H537" s="28"/>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row>
    <row r="538" spans="1:73" x14ac:dyDescent="0.25">
      <c r="A538" s="135">
        <v>1016679</v>
      </c>
      <c r="B538" s="57"/>
      <c r="C538" s="10" t="s">
        <v>889</v>
      </c>
      <c r="D538" s="10"/>
      <c r="E538" s="48"/>
      <c r="F538" s="48">
        <v>100</v>
      </c>
      <c r="G538" s="231">
        <f t="shared" ref="G538:G543" si="39">F538/100*50</f>
        <v>50</v>
      </c>
      <c r="H538" s="48" t="s">
        <v>205</v>
      </c>
    </row>
    <row r="539" spans="1:73" x14ac:dyDescent="0.25">
      <c r="A539" s="135">
        <v>1010549</v>
      </c>
      <c r="B539" s="57">
        <v>3</v>
      </c>
      <c r="C539" s="10" t="s">
        <v>98</v>
      </c>
      <c r="D539" s="10" t="s">
        <v>1586</v>
      </c>
      <c r="E539" s="10"/>
      <c r="F539" s="48">
        <v>300</v>
      </c>
      <c r="G539" s="231">
        <f t="shared" si="39"/>
        <v>150</v>
      </c>
      <c r="H539" s="48" t="s">
        <v>205</v>
      </c>
    </row>
    <row r="540" spans="1:73" x14ac:dyDescent="0.25">
      <c r="A540" s="135">
        <v>1010551</v>
      </c>
      <c r="B540" s="47">
        <v>13</v>
      </c>
      <c r="C540" s="10" t="s">
        <v>218</v>
      </c>
      <c r="D540" s="10" t="s">
        <v>1586</v>
      </c>
      <c r="E540" s="72">
        <v>6.55</v>
      </c>
      <c r="F540" s="73">
        <f>SUM(B540*E540)</f>
        <v>85.149999999999991</v>
      </c>
      <c r="G540" s="231">
        <f t="shared" si="39"/>
        <v>42.574999999999996</v>
      </c>
      <c r="H540" s="10" t="s">
        <v>205</v>
      </c>
    </row>
    <row r="541" spans="1:73" x14ac:dyDescent="0.25">
      <c r="A541" s="135">
        <v>1010562</v>
      </c>
      <c r="B541" s="47"/>
      <c r="C541" s="38" t="s">
        <v>908</v>
      </c>
      <c r="D541" s="10" t="s">
        <v>1586</v>
      </c>
      <c r="E541" s="10"/>
      <c r="F541" s="65">
        <v>100</v>
      </c>
      <c r="G541" s="231">
        <f t="shared" si="39"/>
        <v>50</v>
      </c>
      <c r="H541" s="10" t="s">
        <v>213</v>
      </c>
    </row>
    <row r="542" spans="1:73" x14ac:dyDescent="0.25">
      <c r="A542" s="135">
        <v>966869</v>
      </c>
      <c r="B542" s="47">
        <v>30</v>
      </c>
      <c r="C542" s="10" t="s">
        <v>220</v>
      </c>
      <c r="D542" s="10" t="s">
        <v>1583</v>
      </c>
      <c r="E542" s="10"/>
      <c r="F542" s="44">
        <v>375</v>
      </c>
      <c r="G542" s="231">
        <f t="shared" si="39"/>
        <v>187.5</v>
      </c>
      <c r="H542" s="10" t="s">
        <v>213</v>
      </c>
    </row>
    <row r="543" spans="1:73" x14ac:dyDescent="0.25">
      <c r="A543" s="138">
        <v>926663</v>
      </c>
      <c r="B543" s="211"/>
      <c r="C543" s="89" t="s">
        <v>318</v>
      </c>
      <c r="D543" s="1"/>
      <c r="E543" s="19"/>
      <c r="F543" s="76">
        <v>1700</v>
      </c>
      <c r="G543" s="232">
        <f t="shared" si="39"/>
        <v>850</v>
      </c>
      <c r="H543" s="3" t="s">
        <v>213</v>
      </c>
    </row>
    <row r="544" spans="1:73" x14ac:dyDescent="0.25">
      <c r="A544" s="138"/>
      <c r="B544" s="216">
        <v>12</v>
      </c>
      <c r="C544" s="101" t="s">
        <v>319</v>
      </c>
      <c r="D544" s="1"/>
      <c r="E544" s="30"/>
      <c r="F544" s="30"/>
      <c r="G544" s="30"/>
      <c r="H544" s="3"/>
    </row>
    <row r="545" spans="1:8" x14ac:dyDescent="0.25">
      <c r="A545" s="138"/>
      <c r="B545" s="216">
        <v>6</v>
      </c>
      <c r="C545" s="101" t="s">
        <v>320</v>
      </c>
      <c r="D545" s="1"/>
      <c r="E545" s="30"/>
      <c r="F545" s="30"/>
      <c r="G545" s="30"/>
      <c r="H545" s="3"/>
    </row>
    <row r="546" spans="1:8" x14ac:dyDescent="0.25">
      <c r="A546" s="138"/>
      <c r="B546" s="216">
        <v>2</v>
      </c>
      <c r="C546" s="101" t="s">
        <v>321</v>
      </c>
      <c r="D546" s="1"/>
      <c r="E546" s="30"/>
      <c r="F546" s="30"/>
      <c r="G546" s="30"/>
      <c r="H546" s="3"/>
    </row>
    <row r="547" spans="1:8" x14ac:dyDescent="0.25">
      <c r="A547" s="138"/>
      <c r="B547" s="216">
        <v>15</v>
      </c>
      <c r="C547" s="101" t="s">
        <v>322</v>
      </c>
      <c r="D547" s="1"/>
      <c r="E547" s="30"/>
      <c r="F547" s="30"/>
      <c r="G547" s="30"/>
      <c r="H547" s="3"/>
    </row>
    <row r="548" spans="1:8" x14ac:dyDescent="0.25">
      <c r="A548" s="138"/>
      <c r="B548" s="216">
        <v>21</v>
      </c>
      <c r="C548" s="101" t="s">
        <v>323</v>
      </c>
      <c r="D548" s="1"/>
      <c r="E548" s="30"/>
      <c r="F548" s="30"/>
      <c r="G548" s="30"/>
      <c r="H548" s="3"/>
    </row>
    <row r="549" spans="1:8" x14ac:dyDescent="0.25">
      <c r="A549" s="138"/>
      <c r="B549" s="216">
        <v>2</v>
      </c>
      <c r="C549" s="101" t="s">
        <v>324</v>
      </c>
      <c r="D549" s="1"/>
      <c r="E549" s="30"/>
      <c r="F549" s="30"/>
      <c r="G549" s="30"/>
      <c r="H549" s="3"/>
    </row>
    <row r="550" spans="1:8" x14ac:dyDescent="0.25">
      <c r="A550" s="138"/>
      <c r="B550" s="216">
        <v>6</v>
      </c>
      <c r="C550" s="101" t="s">
        <v>325</v>
      </c>
      <c r="D550" s="1"/>
      <c r="E550" s="30"/>
      <c r="F550" s="30"/>
      <c r="G550" s="30"/>
      <c r="H550" s="3"/>
    </row>
    <row r="551" spans="1:8" x14ac:dyDescent="0.25">
      <c r="A551" s="138"/>
      <c r="B551" s="216">
        <v>6</v>
      </c>
      <c r="C551" s="101" t="s">
        <v>326</v>
      </c>
      <c r="D551" s="1"/>
      <c r="E551" s="30"/>
      <c r="F551" s="30"/>
      <c r="G551" s="30"/>
      <c r="H551" s="3"/>
    </row>
    <row r="552" spans="1:8" x14ac:dyDescent="0.25">
      <c r="A552" s="138"/>
      <c r="B552" s="216">
        <v>12</v>
      </c>
      <c r="C552" s="101" t="s">
        <v>327</v>
      </c>
      <c r="D552" s="1"/>
      <c r="E552" s="30"/>
      <c r="F552" s="30"/>
      <c r="G552" s="30"/>
      <c r="H552" s="3"/>
    </row>
    <row r="553" spans="1:8" x14ac:dyDescent="0.25">
      <c r="A553" s="138"/>
      <c r="B553" s="216">
        <v>2</v>
      </c>
      <c r="C553" s="101" t="s">
        <v>328</v>
      </c>
      <c r="D553" s="1"/>
      <c r="E553" s="30"/>
      <c r="F553" s="30"/>
      <c r="G553" s="30"/>
      <c r="H553" s="3"/>
    </row>
    <row r="554" spans="1:8" x14ac:dyDescent="0.25">
      <c r="A554" s="138"/>
      <c r="B554" s="216">
        <v>8</v>
      </c>
      <c r="C554" s="101" t="s">
        <v>1085</v>
      </c>
      <c r="D554" s="1"/>
      <c r="E554" s="30"/>
      <c r="F554" s="30"/>
      <c r="G554" s="30"/>
      <c r="H554" s="3"/>
    </row>
    <row r="555" spans="1:8" x14ac:dyDescent="0.25">
      <c r="A555" s="138"/>
      <c r="B555" s="216">
        <v>2</v>
      </c>
      <c r="C555" s="101" t="s">
        <v>329</v>
      </c>
      <c r="D555" s="1"/>
      <c r="E555" s="30"/>
      <c r="F555" s="30"/>
      <c r="G555" s="30"/>
      <c r="H555" s="3"/>
    </row>
    <row r="556" spans="1:8" x14ac:dyDescent="0.25">
      <c r="A556" s="138"/>
      <c r="B556" s="216">
        <v>9</v>
      </c>
      <c r="C556" s="101" t="s">
        <v>1084</v>
      </c>
      <c r="D556" s="1"/>
      <c r="E556" s="30"/>
      <c r="F556" s="30"/>
      <c r="G556" s="30"/>
      <c r="H556" s="3"/>
    </row>
    <row r="557" spans="1:8" x14ac:dyDescent="0.25">
      <c r="A557" s="138"/>
      <c r="B557" s="216">
        <v>5</v>
      </c>
      <c r="C557" s="101" t="s">
        <v>330</v>
      </c>
      <c r="D557" s="1"/>
      <c r="E557" s="30"/>
      <c r="F557" s="30"/>
      <c r="G557" s="30"/>
      <c r="H557" s="3"/>
    </row>
    <row r="558" spans="1:8" x14ac:dyDescent="0.25">
      <c r="A558" s="138"/>
      <c r="B558" s="216">
        <v>15</v>
      </c>
      <c r="C558" s="101" t="s">
        <v>331</v>
      </c>
      <c r="D558" s="1"/>
      <c r="E558" s="30"/>
      <c r="F558" s="30"/>
      <c r="G558" s="30"/>
      <c r="H558" s="3"/>
    </row>
    <row r="559" spans="1:8" x14ac:dyDescent="0.25">
      <c r="A559" s="138"/>
      <c r="B559" s="216">
        <v>4</v>
      </c>
      <c r="C559" s="101" t="s">
        <v>332</v>
      </c>
      <c r="D559" s="1"/>
      <c r="E559" s="30"/>
      <c r="F559" s="30"/>
      <c r="G559" s="30"/>
      <c r="H559" s="3"/>
    </row>
    <row r="560" spans="1:8" x14ac:dyDescent="0.25">
      <c r="A560" s="138"/>
      <c r="B560" s="216">
        <v>5</v>
      </c>
      <c r="C560" s="101" t="s">
        <v>333</v>
      </c>
      <c r="D560" s="1"/>
      <c r="E560" s="30"/>
      <c r="F560" s="30"/>
      <c r="G560" s="30"/>
      <c r="H560" s="3"/>
    </row>
    <row r="561" spans="1:8" x14ac:dyDescent="0.25">
      <c r="A561" s="138"/>
      <c r="B561" s="216">
        <v>1</v>
      </c>
      <c r="C561" s="101" t="s">
        <v>334</v>
      </c>
      <c r="D561" s="1"/>
      <c r="E561" s="30"/>
      <c r="F561" s="30"/>
      <c r="G561" s="30"/>
      <c r="H561" s="3"/>
    </row>
    <row r="562" spans="1:8" x14ac:dyDescent="0.25">
      <c r="A562" s="138"/>
      <c r="B562" s="216">
        <v>5</v>
      </c>
      <c r="C562" s="101" t="s">
        <v>335</v>
      </c>
      <c r="D562" s="1"/>
      <c r="E562" s="30"/>
      <c r="F562" s="30"/>
      <c r="G562" s="30"/>
      <c r="H562" s="3"/>
    </row>
    <row r="563" spans="1:8" x14ac:dyDescent="0.25">
      <c r="A563" s="138"/>
      <c r="B563" s="216">
        <v>2</v>
      </c>
      <c r="C563" s="101" t="s">
        <v>336</v>
      </c>
      <c r="D563" s="1"/>
      <c r="E563" s="30"/>
      <c r="F563" s="30"/>
      <c r="G563" s="30"/>
      <c r="H563" s="3"/>
    </row>
    <row r="564" spans="1:8" x14ac:dyDescent="0.25">
      <c r="A564" s="138"/>
      <c r="B564" s="216">
        <v>1</v>
      </c>
      <c r="C564" s="101" t="s">
        <v>337</v>
      </c>
      <c r="D564" s="1"/>
      <c r="E564" s="30"/>
      <c r="F564" s="30"/>
      <c r="G564" s="30"/>
      <c r="H564" s="3"/>
    </row>
    <row r="565" spans="1:8" x14ac:dyDescent="0.25">
      <c r="A565" s="138"/>
      <c r="B565" s="216">
        <v>2</v>
      </c>
      <c r="C565" s="101" t="s">
        <v>338</v>
      </c>
      <c r="D565" s="1"/>
      <c r="E565" s="30"/>
      <c r="F565" s="30"/>
      <c r="G565" s="30"/>
      <c r="H565" s="3"/>
    </row>
    <row r="566" spans="1:8" x14ac:dyDescent="0.25">
      <c r="A566" s="138"/>
      <c r="B566" s="216">
        <v>1</v>
      </c>
      <c r="C566" s="101" t="s">
        <v>339</v>
      </c>
      <c r="D566" s="1"/>
      <c r="E566" s="30"/>
      <c r="F566" s="30"/>
      <c r="G566" s="30"/>
      <c r="H566" s="3"/>
    </row>
    <row r="567" spans="1:8" x14ac:dyDescent="0.25">
      <c r="A567" s="138"/>
      <c r="B567" s="216">
        <v>1</v>
      </c>
      <c r="C567" s="101" t="s">
        <v>340</v>
      </c>
      <c r="D567" s="1"/>
      <c r="E567" s="30"/>
      <c r="F567" s="30"/>
      <c r="G567" s="30"/>
      <c r="H567" s="3"/>
    </row>
    <row r="568" spans="1:8" x14ac:dyDescent="0.25">
      <c r="A568" s="138"/>
      <c r="B568" s="216">
        <v>10</v>
      </c>
      <c r="C568" s="101" t="s">
        <v>341</v>
      </c>
      <c r="D568" s="1"/>
      <c r="E568" s="30"/>
      <c r="F568" s="30"/>
      <c r="G568" s="30"/>
      <c r="H568" s="3"/>
    </row>
    <row r="569" spans="1:8" x14ac:dyDescent="0.25">
      <c r="A569" s="138"/>
      <c r="B569" s="216">
        <v>2</v>
      </c>
      <c r="C569" s="101" t="s">
        <v>1082</v>
      </c>
      <c r="D569" s="1"/>
      <c r="E569" s="30"/>
      <c r="F569" s="30"/>
      <c r="G569" s="30"/>
      <c r="H569" s="3"/>
    </row>
    <row r="570" spans="1:8" x14ac:dyDescent="0.25">
      <c r="A570" s="138"/>
      <c r="B570" s="216">
        <v>6</v>
      </c>
      <c r="C570" s="101" t="s">
        <v>342</v>
      </c>
      <c r="D570" s="1"/>
      <c r="E570" s="30"/>
      <c r="F570" s="30"/>
      <c r="G570" s="30"/>
      <c r="H570" s="3"/>
    </row>
    <row r="571" spans="1:8" x14ac:dyDescent="0.25">
      <c r="A571" s="138"/>
      <c r="B571" s="216">
        <v>11</v>
      </c>
      <c r="C571" s="101" t="s">
        <v>1083</v>
      </c>
      <c r="D571" s="1"/>
      <c r="E571" s="30"/>
      <c r="F571" s="30"/>
      <c r="G571" s="30"/>
      <c r="H571" s="3"/>
    </row>
    <row r="572" spans="1:8" x14ac:dyDescent="0.25">
      <c r="A572" s="138"/>
      <c r="B572" s="216">
        <v>8</v>
      </c>
      <c r="C572" s="101" t="s">
        <v>343</v>
      </c>
      <c r="D572" s="1"/>
      <c r="E572" s="30"/>
      <c r="F572" s="30"/>
      <c r="G572" s="30"/>
      <c r="H572" s="3"/>
    </row>
    <row r="573" spans="1:8" x14ac:dyDescent="0.25">
      <c r="A573" s="138"/>
      <c r="B573" s="216">
        <v>13</v>
      </c>
      <c r="C573" s="101" t="s">
        <v>344</v>
      </c>
      <c r="D573" s="1"/>
      <c r="E573" s="30"/>
      <c r="F573" s="30"/>
      <c r="G573" s="30"/>
      <c r="H573" s="3"/>
    </row>
    <row r="574" spans="1:8" x14ac:dyDescent="0.25">
      <c r="A574" s="138"/>
      <c r="B574" s="216">
        <v>4</v>
      </c>
      <c r="C574" s="101" t="s">
        <v>345</v>
      </c>
      <c r="D574" s="1"/>
      <c r="E574" s="30"/>
      <c r="F574" s="30"/>
      <c r="G574" s="30"/>
      <c r="H574" s="3"/>
    </row>
    <row r="575" spans="1:8" x14ac:dyDescent="0.25">
      <c r="A575" s="138"/>
      <c r="B575" s="216">
        <v>9</v>
      </c>
      <c r="C575" s="101" t="s">
        <v>346</v>
      </c>
      <c r="D575" s="1"/>
      <c r="E575" s="30"/>
      <c r="F575" s="30"/>
      <c r="G575" s="30"/>
      <c r="H575" s="3"/>
    </row>
    <row r="576" spans="1:8" x14ac:dyDescent="0.25">
      <c r="A576" s="138"/>
      <c r="B576" s="216">
        <v>8</v>
      </c>
      <c r="C576" s="101" t="s">
        <v>347</v>
      </c>
      <c r="D576" s="1"/>
      <c r="E576" s="30"/>
      <c r="F576" s="30"/>
      <c r="G576" s="30"/>
      <c r="H576" s="3"/>
    </row>
    <row r="577" spans="1:73" x14ac:dyDescent="0.25">
      <c r="A577" s="138"/>
      <c r="B577" s="216">
        <v>2</v>
      </c>
      <c r="C577" s="101" t="s">
        <v>348</v>
      </c>
      <c r="D577" s="1"/>
      <c r="E577" s="30"/>
      <c r="F577" s="30"/>
      <c r="G577" s="30"/>
      <c r="H577" s="3"/>
    </row>
    <row r="578" spans="1:73" x14ac:dyDescent="0.25">
      <c r="A578" s="138"/>
      <c r="B578" s="216">
        <v>8</v>
      </c>
      <c r="C578" s="101" t="s">
        <v>349</v>
      </c>
      <c r="D578" s="1"/>
      <c r="E578" s="30"/>
      <c r="F578" s="30"/>
      <c r="G578" s="30"/>
      <c r="H578" s="3"/>
    </row>
    <row r="579" spans="1:73" x14ac:dyDescent="0.25">
      <c r="A579" s="138"/>
      <c r="B579" s="216">
        <v>2</v>
      </c>
      <c r="C579" s="101" t="s">
        <v>350</v>
      </c>
      <c r="D579" s="1"/>
      <c r="E579" s="30"/>
      <c r="F579" s="30"/>
      <c r="G579" s="30"/>
      <c r="H579" s="3"/>
    </row>
    <row r="580" spans="1:73" x14ac:dyDescent="0.25">
      <c r="A580" s="138"/>
      <c r="B580" s="216">
        <v>7</v>
      </c>
      <c r="C580" s="101" t="s">
        <v>351</v>
      </c>
      <c r="D580" s="1"/>
      <c r="E580" s="30"/>
      <c r="F580" s="30"/>
      <c r="G580" s="30"/>
      <c r="H580" s="3"/>
    </row>
    <row r="581" spans="1:73" x14ac:dyDescent="0.25">
      <c r="A581" s="138"/>
      <c r="B581" s="216">
        <v>4</v>
      </c>
      <c r="C581" s="101" t="s">
        <v>352</v>
      </c>
      <c r="D581" s="1"/>
      <c r="E581" s="30"/>
      <c r="F581" s="30"/>
      <c r="G581" s="30"/>
      <c r="H581" s="3"/>
    </row>
    <row r="582" spans="1:73" x14ac:dyDescent="0.25">
      <c r="A582" s="138"/>
      <c r="B582" s="216">
        <v>6</v>
      </c>
      <c r="C582" s="101" t="s">
        <v>353</v>
      </c>
      <c r="D582" s="1"/>
      <c r="E582" s="30"/>
      <c r="F582" s="30"/>
      <c r="G582" s="30"/>
      <c r="H582" s="3"/>
    </row>
    <row r="583" spans="1:73" x14ac:dyDescent="0.25">
      <c r="A583" s="138"/>
      <c r="B583" s="216">
        <v>4</v>
      </c>
      <c r="C583" s="101" t="s">
        <v>354</v>
      </c>
      <c r="D583" s="1"/>
      <c r="E583" s="30"/>
      <c r="F583" s="30"/>
      <c r="G583" s="30"/>
      <c r="H583" s="3"/>
    </row>
    <row r="584" spans="1:73" x14ac:dyDescent="0.25">
      <c r="A584" s="138"/>
      <c r="B584" s="216">
        <v>2</v>
      </c>
      <c r="C584" s="101" t="s">
        <v>355</v>
      </c>
      <c r="D584" s="1"/>
      <c r="E584" s="30"/>
      <c r="F584" s="30"/>
      <c r="G584" s="30"/>
      <c r="H584" s="3"/>
    </row>
    <row r="585" spans="1:73" x14ac:dyDescent="0.25">
      <c r="A585" s="138"/>
      <c r="B585" s="216">
        <v>6</v>
      </c>
      <c r="C585" s="101" t="s">
        <v>356</v>
      </c>
      <c r="D585" s="1"/>
      <c r="E585" s="30"/>
      <c r="F585" s="30"/>
      <c r="G585" s="30"/>
      <c r="H585" s="3"/>
    </row>
    <row r="586" spans="1:73" x14ac:dyDescent="0.25">
      <c r="A586" s="138"/>
      <c r="B586" s="216">
        <v>5</v>
      </c>
      <c r="C586" s="101" t="s">
        <v>357</v>
      </c>
      <c r="D586" s="1"/>
      <c r="E586" s="30"/>
      <c r="F586" s="30"/>
      <c r="G586" s="30"/>
      <c r="H586" s="3"/>
    </row>
    <row r="587" spans="1:73" x14ac:dyDescent="0.25">
      <c r="A587" s="138"/>
      <c r="B587" s="216">
        <v>1</v>
      </c>
      <c r="C587" s="101" t="s">
        <v>1081</v>
      </c>
      <c r="D587" s="1"/>
      <c r="E587" s="30"/>
      <c r="F587" s="30"/>
      <c r="G587" s="30"/>
      <c r="H587" s="3"/>
    </row>
    <row r="588" spans="1:73" x14ac:dyDescent="0.25">
      <c r="A588" s="138"/>
      <c r="B588" s="216">
        <v>3</v>
      </c>
      <c r="C588" s="101" t="s">
        <v>358</v>
      </c>
      <c r="D588" s="1"/>
      <c r="E588" s="30"/>
      <c r="F588" s="30"/>
      <c r="G588" s="30"/>
      <c r="H588" s="3"/>
    </row>
    <row r="589" spans="1:73" x14ac:dyDescent="0.25">
      <c r="A589" s="138"/>
      <c r="B589" s="216">
        <v>22</v>
      </c>
      <c r="C589" s="101" t="s">
        <v>359</v>
      </c>
      <c r="D589" s="1"/>
      <c r="E589" s="30"/>
      <c r="F589" s="30"/>
      <c r="G589" s="30"/>
      <c r="H589" s="3"/>
    </row>
    <row r="590" spans="1:73" x14ac:dyDescent="0.25">
      <c r="A590" s="138"/>
      <c r="B590" s="216">
        <v>7</v>
      </c>
      <c r="C590" s="101" t="s">
        <v>360</v>
      </c>
      <c r="D590" s="1"/>
      <c r="E590" s="30"/>
      <c r="F590" s="30"/>
      <c r="G590" s="30"/>
      <c r="H590" s="3"/>
    </row>
    <row r="591" spans="1:73" x14ac:dyDescent="0.25">
      <c r="A591" s="138"/>
      <c r="B591" s="216">
        <v>2</v>
      </c>
      <c r="C591" s="101" t="s">
        <v>361</v>
      </c>
      <c r="D591" s="1"/>
      <c r="E591" s="30"/>
      <c r="F591" s="30"/>
      <c r="G591" s="30"/>
      <c r="H591" s="3"/>
    </row>
    <row r="592" spans="1:73" s="12" customFormat="1" x14ac:dyDescent="0.25">
      <c r="A592" s="139"/>
      <c r="B592" s="217">
        <v>1</v>
      </c>
      <c r="C592" s="114" t="s">
        <v>362</v>
      </c>
      <c r="E592" s="61"/>
      <c r="F592" s="61"/>
      <c r="G592" s="61"/>
      <c r="H592" s="32"/>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row>
    <row r="593" spans="1:8" x14ac:dyDescent="0.25">
      <c r="A593" s="137">
        <v>1008358</v>
      </c>
      <c r="B593" s="7"/>
      <c r="C593" s="21" t="s">
        <v>871</v>
      </c>
      <c r="D593" s="1"/>
      <c r="E593" s="1"/>
      <c r="F593" s="60">
        <v>1800</v>
      </c>
      <c r="G593" s="231">
        <f t="shared" ref="G593" si="40">F593/100*50</f>
        <v>900</v>
      </c>
      <c r="H593" s="1" t="s">
        <v>213</v>
      </c>
    </row>
    <row r="594" spans="1:8" x14ac:dyDescent="0.25">
      <c r="A594" s="137"/>
      <c r="B594" s="7">
        <v>26</v>
      </c>
      <c r="C594" s="4" t="s">
        <v>872</v>
      </c>
      <c r="D594" s="1" t="s">
        <v>873</v>
      </c>
      <c r="E594" s="9"/>
      <c r="F594" s="30"/>
      <c r="G594" s="30"/>
      <c r="H594" s="1"/>
    </row>
    <row r="595" spans="1:8" x14ac:dyDescent="0.25">
      <c r="A595" s="137"/>
      <c r="B595" s="7">
        <v>2</v>
      </c>
      <c r="C595" s="4" t="s">
        <v>874</v>
      </c>
      <c r="D595" s="31" t="s">
        <v>873</v>
      </c>
      <c r="E595" s="9"/>
      <c r="F595" s="30"/>
      <c r="G595" s="30"/>
      <c r="H595" s="1"/>
    </row>
    <row r="596" spans="1:8" x14ac:dyDescent="0.25">
      <c r="A596" s="137"/>
      <c r="B596" s="7">
        <v>2</v>
      </c>
      <c r="C596" s="4" t="s">
        <v>875</v>
      </c>
      <c r="D596" s="1" t="s">
        <v>873</v>
      </c>
      <c r="E596" s="9"/>
      <c r="F596" s="30"/>
      <c r="G596" s="30"/>
      <c r="H596" s="1"/>
    </row>
    <row r="597" spans="1:8" x14ac:dyDescent="0.25">
      <c r="A597" s="137"/>
      <c r="B597" s="7">
        <v>7</v>
      </c>
      <c r="C597" s="4" t="s">
        <v>876</v>
      </c>
      <c r="D597" s="1" t="s">
        <v>873</v>
      </c>
      <c r="E597" s="9"/>
      <c r="F597" s="30"/>
      <c r="G597" s="30"/>
      <c r="H597" s="1"/>
    </row>
    <row r="598" spans="1:8" x14ac:dyDescent="0.25">
      <c r="A598" s="137"/>
      <c r="B598" s="7">
        <v>83</v>
      </c>
      <c r="C598" s="4" t="s">
        <v>877</v>
      </c>
      <c r="D598" s="1" t="s">
        <v>878</v>
      </c>
      <c r="E598" s="9"/>
      <c r="F598" s="30"/>
      <c r="G598" s="30"/>
      <c r="H598" s="1"/>
    </row>
    <row r="599" spans="1:8" x14ac:dyDescent="0.25">
      <c r="A599" s="137"/>
      <c r="B599" s="7">
        <v>1</v>
      </c>
      <c r="C599" s="4" t="s">
        <v>879</v>
      </c>
      <c r="D599" s="1" t="s">
        <v>880</v>
      </c>
      <c r="E599" s="9"/>
      <c r="F599" s="30"/>
      <c r="G599" s="30"/>
      <c r="H599" s="1"/>
    </row>
    <row r="600" spans="1:8" x14ac:dyDescent="0.25">
      <c r="A600" s="137"/>
      <c r="B600" s="7">
        <v>2</v>
      </c>
      <c r="C600" s="4" t="s">
        <v>881</v>
      </c>
      <c r="D600" s="1" t="s">
        <v>882</v>
      </c>
      <c r="E600" s="9"/>
      <c r="F600" s="30"/>
      <c r="G600" s="30"/>
      <c r="H600" s="1"/>
    </row>
    <row r="601" spans="1:8" x14ac:dyDescent="0.25">
      <c r="A601" s="137"/>
      <c r="B601" s="7">
        <v>20</v>
      </c>
      <c r="C601" s="4" t="s">
        <v>883</v>
      </c>
      <c r="D601" s="1" t="s">
        <v>884</v>
      </c>
      <c r="E601" s="9"/>
      <c r="F601" s="30"/>
      <c r="G601" s="30"/>
      <c r="H601" s="1"/>
    </row>
    <row r="602" spans="1:8" x14ac:dyDescent="0.25">
      <c r="A602" s="137"/>
      <c r="B602" s="7">
        <v>1</v>
      </c>
      <c r="C602" s="4" t="s">
        <v>885</v>
      </c>
      <c r="D602" s="1" t="s">
        <v>886</v>
      </c>
      <c r="E602" s="9"/>
      <c r="F602" s="30"/>
      <c r="G602" s="30"/>
      <c r="H602" s="1"/>
    </row>
    <row r="603" spans="1:8" x14ac:dyDescent="0.25">
      <c r="A603" s="134"/>
      <c r="B603" s="27">
        <v>3</v>
      </c>
      <c r="C603" s="13" t="s">
        <v>887</v>
      </c>
      <c r="D603" s="12" t="s">
        <v>888</v>
      </c>
      <c r="E603" s="14"/>
      <c r="F603" s="61"/>
      <c r="G603" s="61"/>
      <c r="H603" s="28"/>
    </row>
    <row r="604" spans="1:8" x14ac:dyDescent="0.25">
      <c r="A604" s="144" t="s">
        <v>1498</v>
      </c>
      <c r="B604" s="211"/>
      <c r="C604" s="89" t="s">
        <v>1798</v>
      </c>
      <c r="E604" s="19"/>
      <c r="F604" s="76">
        <v>1670</v>
      </c>
      <c r="G604" s="231">
        <f t="shared" ref="G604" si="41">F604/100*50</f>
        <v>835</v>
      </c>
      <c r="H604" s="16" t="s">
        <v>205</v>
      </c>
    </row>
    <row r="605" spans="1:8" x14ac:dyDescent="0.25">
      <c r="A605" s="144"/>
      <c r="B605" s="211">
        <v>10</v>
      </c>
      <c r="C605" s="1" t="s">
        <v>1400</v>
      </c>
      <c r="E605" s="23"/>
      <c r="F605" s="19"/>
      <c r="G605" s="19"/>
      <c r="H605" s="16"/>
    </row>
    <row r="606" spans="1:8" x14ac:dyDescent="0.25">
      <c r="A606" s="144"/>
      <c r="B606" s="211">
        <v>6</v>
      </c>
      <c r="C606" s="1" t="s">
        <v>1401</v>
      </c>
      <c r="E606" s="23"/>
      <c r="F606" s="19"/>
      <c r="G606" s="19"/>
      <c r="H606" s="16"/>
    </row>
    <row r="607" spans="1:8" x14ac:dyDescent="0.25">
      <c r="A607" s="144"/>
      <c r="B607" s="211">
        <v>8</v>
      </c>
      <c r="C607" s="1" t="s">
        <v>1402</v>
      </c>
      <c r="E607" s="23"/>
      <c r="F607" s="19"/>
      <c r="G607" s="19"/>
      <c r="H607" s="16"/>
    </row>
    <row r="608" spans="1:8" x14ac:dyDescent="0.25">
      <c r="A608" s="144"/>
      <c r="B608" s="211">
        <v>5</v>
      </c>
      <c r="C608" s="1" t="s">
        <v>1403</v>
      </c>
      <c r="E608" s="23"/>
      <c r="F608" s="19"/>
      <c r="G608" s="19"/>
      <c r="H608" s="16"/>
    </row>
    <row r="609" spans="1:8" x14ac:dyDescent="0.25">
      <c r="A609" s="144"/>
      <c r="B609" s="211">
        <v>6</v>
      </c>
      <c r="C609" s="1" t="s">
        <v>1404</v>
      </c>
      <c r="E609" s="23"/>
      <c r="F609" s="19"/>
      <c r="G609" s="19"/>
      <c r="H609" s="16"/>
    </row>
    <row r="610" spans="1:8" x14ac:dyDescent="0.25">
      <c r="A610" s="144"/>
      <c r="B610" s="211">
        <v>1</v>
      </c>
      <c r="C610" s="1" t="s">
        <v>1515</v>
      </c>
      <c r="E610" s="23"/>
      <c r="F610" s="19"/>
      <c r="G610" s="19"/>
      <c r="H610" s="16"/>
    </row>
    <row r="611" spans="1:8" x14ac:dyDescent="0.25">
      <c r="A611" s="144"/>
      <c r="B611" s="211">
        <v>7</v>
      </c>
      <c r="C611" s="1" t="s">
        <v>1516</v>
      </c>
      <c r="E611" s="23"/>
      <c r="F611" s="19"/>
      <c r="G611" s="19"/>
      <c r="H611" s="16"/>
    </row>
    <row r="612" spans="1:8" x14ac:dyDescent="0.25">
      <c r="A612" s="144"/>
      <c r="B612" s="219">
        <v>6</v>
      </c>
      <c r="C612" s="1" t="s">
        <v>1405</v>
      </c>
      <c r="E612" s="23"/>
      <c r="F612" s="19"/>
      <c r="G612" s="19"/>
      <c r="H612" s="16"/>
    </row>
    <row r="613" spans="1:8" x14ac:dyDescent="0.25">
      <c r="A613" s="144"/>
      <c r="B613" s="219">
        <v>17</v>
      </c>
      <c r="C613" s="1" t="s">
        <v>1406</v>
      </c>
      <c r="E613" s="23"/>
      <c r="F613" s="19"/>
      <c r="G613" s="19"/>
      <c r="H613" s="16"/>
    </row>
    <row r="614" spans="1:8" x14ac:dyDescent="0.25">
      <c r="A614" s="144"/>
      <c r="B614" s="219">
        <v>11</v>
      </c>
      <c r="C614" s="1" t="s">
        <v>1407</v>
      </c>
      <c r="E614" s="23"/>
      <c r="F614" s="19"/>
      <c r="G614" s="19"/>
      <c r="H614" s="16"/>
    </row>
    <row r="615" spans="1:8" x14ac:dyDescent="0.25">
      <c r="A615" s="144"/>
      <c r="B615" s="219">
        <v>2</v>
      </c>
      <c r="C615" s="1" t="s">
        <v>923</v>
      </c>
      <c r="E615" s="23"/>
      <c r="F615" s="19"/>
      <c r="G615" s="19"/>
      <c r="H615" s="16"/>
    </row>
    <row r="616" spans="1:8" x14ac:dyDescent="0.25">
      <c r="A616" s="144"/>
      <c r="B616" s="219">
        <v>1</v>
      </c>
      <c r="C616" s="1" t="s">
        <v>1408</v>
      </c>
      <c r="E616" s="23"/>
      <c r="F616" s="19"/>
      <c r="G616" s="19"/>
      <c r="H616" s="16"/>
    </row>
    <row r="617" spans="1:8" x14ac:dyDescent="0.25">
      <c r="A617" s="144"/>
      <c r="B617" s="219">
        <v>1</v>
      </c>
      <c r="C617" s="1" t="s">
        <v>924</v>
      </c>
      <c r="E617" s="23"/>
      <c r="F617" s="19"/>
      <c r="G617" s="19"/>
      <c r="H617" s="16"/>
    </row>
    <row r="618" spans="1:8" x14ac:dyDescent="0.25">
      <c r="A618" s="144"/>
      <c r="B618" s="219">
        <v>1</v>
      </c>
      <c r="C618" s="1" t="s">
        <v>1409</v>
      </c>
      <c r="E618" s="23"/>
      <c r="F618" s="19"/>
      <c r="G618" s="19"/>
      <c r="H618" s="16"/>
    </row>
    <row r="619" spans="1:8" x14ac:dyDescent="0.25">
      <c r="A619" s="144"/>
      <c r="B619" s="219">
        <v>4</v>
      </c>
      <c r="C619" s="1" t="s">
        <v>1483</v>
      </c>
      <c r="E619" s="23"/>
      <c r="F619" s="19"/>
      <c r="G619" s="19"/>
      <c r="H619" s="16"/>
    </row>
    <row r="620" spans="1:8" x14ac:dyDescent="0.25">
      <c r="A620" s="144"/>
      <c r="B620" s="219">
        <v>17</v>
      </c>
      <c r="C620" s="1" t="s">
        <v>1410</v>
      </c>
      <c r="E620" s="23"/>
      <c r="F620" s="19"/>
      <c r="G620" s="19"/>
      <c r="H620" s="16"/>
    </row>
    <row r="621" spans="1:8" x14ac:dyDescent="0.25">
      <c r="A621" s="144"/>
      <c r="B621" s="219">
        <v>1</v>
      </c>
      <c r="C621" s="1" t="s">
        <v>1411</v>
      </c>
      <c r="E621" s="23"/>
      <c r="F621" s="19"/>
      <c r="G621" s="19"/>
      <c r="H621" s="16"/>
    </row>
    <row r="622" spans="1:8" x14ac:dyDescent="0.25">
      <c r="A622" s="144"/>
      <c r="B622" s="219">
        <v>9</v>
      </c>
      <c r="C622" s="1" t="s">
        <v>1412</v>
      </c>
      <c r="E622" s="23"/>
      <c r="F622" s="19"/>
      <c r="G622" s="19"/>
      <c r="H622" s="16"/>
    </row>
    <row r="623" spans="1:8" x14ac:dyDescent="0.25">
      <c r="A623" s="144"/>
      <c r="B623" s="219">
        <v>7</v>
      </c>
      <c r="C623" s="1" t="s">
        <v>925</v>
      </c>
      <c r="E623" s="23"/>
      <c r="F623" s="19"/>
      <c r="G623" s="19"/>
      <c r="H623" s="16"/>
    </row>
    <row r="624" spans="1:8" x14ac:dyDescent="0.25">
      <c r="A624" s="144"/>
      <c r="B624" s="219">
        <v>2</v>
      </c>
      <c r="C624" s="1" t="s">
        <v>1413</v>
      </c>
      <c r="E624" s="23"/>
      <c r="F624" s="19"/>
      <c r="G624" s="19"/>
      <c r="H624" s="16"/>
    </row>
    <row r="625" spans="1:73" x14ac:dyDescent="0.25">
      <c r="A625" s="144"/>
      <c r="B625" s="219">
        <v>2</v>
      </c>
      <c r="C625" s="1" t="s">
        <v>1414</v>
      </c>
      <c r="E625" s="23"/>
      <c r="F625" s="19"/>
      <c r="G625" s="19"/>
      <c r="H625" s="16"/>
    </row>
    <row r="626" spans="1:73" x14ac:dyDescent="0.25">
      <c r="A626" s="144"/>
      <c r="B626" s="219">
        <v>1</v>
      </c>
      <c r="C626" s="1" t="s">
        <v>1415</v>
      </c>
      <c r="E626" s="23"/>
      <c r="F626" s="19"/>
      <c r="G626" s="19"/>
      <c r="H626" s="16"/>
    </row>
    <row r="627" spans="1:73" x14ac:dyDescent="0.25">
      <c r="A627" s="144"/>
      <c r="B627" s="219">
        <v>1</v>
      </c>
      <c r="C627" s="1" t="s">
        <v>926</v>
      </c>
      <c r="E627" s="23"/>
      <c r="F627" s="19"/>
      <c r="G627" s="19"/>
      <c r="H627" s="16"/>
    </row>
    <row r="628" spans="1:73" x14ac:dyDescent="0.25">
      <c r="A628" s="144"/>
      <c r="B628" s="219">
        <v>20</v>
      </c>
      <c r="C628" s="1" t="s">
        <v>1203</v>
      </c>
      <c r="E628" s="23"/>
      <c r="F628" s="19"/>
      <c r="G628" s="19"/>
      <c r="H628" s="16"/>
    </row>
    <row r="629" spans="1:73" x14ac:dyDescent="0.25">
      <c r="A629" s="139"/>
      <c r="B629" s="218">
        <v>6</v>
      </c>
      <c r="C629" s="12" t="s">
        <v>1484</v>
      </c>
      <c r="D629" s="12"/>
      <c r="E629" s="39"/>
      <c r="F629" s="45"/>
      <c r="G629" s="45"/>
      <c r="H629" s="99"/>
    </row>
    <row r="630" spans="1:73" x14ac:dyDescent="0.25">
      <c r="A630" s="134">
        <v>1004292</v>
      </c>
      <c r="B630" s="27"/>
      <c r="C630" s="12" t="s">
        <v>297</v>
      </c>
      <c r="D630" s="12" t="s">
        <v>1626</v>
      </c>
      <c r="E630" s="12"/>
      <c r="F630" s="69">
        <v>715</v>
      </c>
      <c r="G630" s="231">
        <f t="shared" ref="G630:G632" si="42">F630/100*50</f>
        <v>357.5</v>
      </c>
      <c r="H630" s="12" t="s">
        <v>213</v>
      </c>
    </row>
    <row r="631" spans="1:73" s="10" customFormat="1" x14ac:dyDescent="0.25">
      <c r="A631" s="136">
        <v>872554</v>
      </c>
      <c r="B631" s="55">
        <v>33</v>
      </c>
      <c r="C631" s="98" t="s">
        <v>1150</v>
      </c>
      <c r="D631" s="10" t="s">
        <v>1726</v>
      </c>
      <c r="E631" s="42">
        <v>20</v>
      </c>
      <c r="F631" s="128">
        <f>B631*E631</f>
        <v>660</v>
      </c>
      <c r="G631" s="231">
        <f t="shared" si="42"/>
        <v>330</v>
      </c>
      <c r="H631" s="41" t="s">
        <v>205</v>
      </c>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row>
    <row r="632" spans="1:73" s="10" customFormat="1" x14ac:dyDescent="0.25">
      <c r="A632" s="136">
        <v>1010628</v>
      </c>
      <c r="B632" s="55">
        <v>1</v>
      </c>
      <c r="C632" s="41" t="s">
        <v>461</v>
      </c>
      <c r="D632" s="10" t="s">
        <v>1705</v>
      </c>
      <c r="E632" s="42"/>
      <c r="F632" s="42">
        <v>34</v>
      </c>
      <c r="G632" s="231">
        <f t="shared" si="42"/>
        <v>17</v>
      </c>
      <c r="H632" s="41" t="s">
        <v>213</v>
      </c>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row>
    <row r="633" spans="1:73" s="10" customFormat="1" x14ac:dyDescent="0.25">
      <c r="A633" s="135" t="s">
        <v>115</v>
      </c>
      <c r="B633" s="47">
        <v>3</v>
      </c>
      <c r="C633" s="10" t="s">
        <v>77</v>
      </c>
      <c r="E633" s="48">
        <v>36</v>
      </c>
      <c r="F633" s="48">
        <f>B633*E633</f>
        <v>108</v>
      </c>
      <c r="G633" s="231">
        <f t="shared" ref="G633" si="43">F633/100*50</f>
        <v>54</v>
      </c>
      <c r="H633" s="48"/>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row>
    <row r="634" spans="1:73" s="12" customFormat="1" x14ac:dyDescent="0.25">
      <c r="A634" s="140"/>
      <c r="B634" s="217"/>
      <c r="C634" s="114"/>
      <c r="E634" s="61"/>
      <c r="F634" s="45"/>
      <c r="G634" s="45"/>
      <c r="H634" s="32"/>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row>
    <row r="635" spans="1:73" s="40" customFormat="1" x14ac:dyDescent="0.25">
      <c r="A635" s="173"/>
      <c r="B635" s="174"/>
      <c r="C635" s="169" t="s">
        <v>2021</v>
      </c>
      <c r="D635" s="175"/>
      <c r="E635" s="176"/>
      <c r="F635" s="176"/>
      <c r="G635" s="176"/>
      <c r="H635" s="176"/>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row>
    <row r="636" spans="1:73" s="10" customFormat="1" x14ac:dyDescent="0.25">
      <c r="A636" s="135" t="s">
        <v>122</v>
      </c>
      <c r="B636" s="47">
        <v>1</v>
      </c>
      <c r="C636" s="10" t="s">
        <v>70</v>
      </c>
      <c r="D636" s="10" t="s">
        <v>1532</v>
      </c>
      <c r="E636" s="48">
        <v>40</v>
      </c>
      <c r="F636" s="48">
        <f>B636*E636</f>
        <v>40</v>
      </c>
      <c r="G636" s="231">
        <f t="shared" ref="G636:G637" si="44">F636/100*50</f>
        <v>20</v>
      </c>
      <c r="H636" s="48" t="s">
        <v>204</v>
      </c>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row>
    <row r="637" spans="1:73" x14ac:dyDescent="0.25">
      <c r="A637" s="134">
        <v>967749</v>
      </c>
      <c r="B637" s="27"/>
      <c r="C637" s="24" t="s">
        <v>223</v>
      </c>
      <c r="D637" s="12" t="s">
        <v>1590</v>
      </c>
      <c r="E637" s="66"/>
      <c r="F637" s="67">
        <v>100</v>
      </c>
      <c r="G637" s="231">
        <f t="shared" si="44"/>
        <v>50</v>
      </c>
      <c r="H637" s="12" t="s">
        <v>213</v>
      </c>
    </row>
    <row r="638" spans="1:73" customFormat="1" x14ac:dyDescent="0.25">
      <c r="A638" s="191"/>
      <c r="B638" s="191"/>
      <c r="C638" s="12"/>
      <c r="D638" s="194"/>
      <c r="E638" s="192"/>
      <c r="F638" s="192"/>
      <c r="G638" s="192"/>
      <c r="H638" s="192"/>
    </row>
    <row r="639" spans="1:73" s="40" customFormat="1" x14ac:dyDescent="0.25">
      <c r="A639" s="173"/>
      <c r="B639" s="174"/>
      <c r="C639" s="169" t="s">
        <v>2023</v>
      </c>
      <c r="D639" s="175"/>
      <c r="E639" s="176"/>
      <c r="F639" s="176"/>
      <c r="G639" s="176"/>
      <c r="H639" s="176"/>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row>
    <row r="640" spans="1:73" s="10" customFormat="1" x14ac:dyDescent="0.25">
      <c r="A640" s="135" t="s">
        <v>155</v>
      </c>
      <c r="B640" s="47">
        <v>1</v>
      </c>
      <c r="C640" s="10" t="s">
        <v>26</v>
      </c>
      <c r="D640" s="10" t="s">
        <v>1563</v>
      </c>
      <c r="E640" s="48">
        <v>110</v>
      </c>
      <c r="F640" s="48">
        <f>B640*E640</f>
        <v>110</v>
      </c>
      <c r="G640" s="231">
        <f t="shared" ref="G640:G643" si="45">F640/100*50</f>
        <v>55.000000000000007</v>
      </c>
      <c r="H640" s="48" t="s">
        <v>205</v>
      </c>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row>
    <row r="641" spans="1:73" s="12" customFormat="1" x14ac:dyDescent="0.25">
      <c r="A641" s="134" t="s">
        <v>126</v>
      </c>
      <c r="B641" s="27">
        <v>1</v>
      </c>
      <c r="C641" s="12" t="s">
        <v>2</v>
      </c>
      <c r="D641" s="12" t="s">
        <v>1582</v>
      </c>
      <c r="E641" s="28">
        <v>1400</v>
      </c>
      <c r="F641" s="28">
        <f>B641*E641</f>
        <v>1400</v>
      </c>
      <c r="G641" s="231">
        <f t="shared" si="45"/>
        <v>700</v>
      </c>
      <c r="H641" s="28"/>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row>
    <row r="642" spans="1:73" customFormat="1" x14ac:dyDescent="0.25">
      <c r="A642" s="188">
        <v>946642</v>
      </c>
      <c r="B642" s="188"/>
      <c r="C642" s="189" t="s">
        <v>1815</v>
      </c>
      <c r="D642" s="189"/>
      <c r="E642" s="190"/>
      <c r="F642" s="190">
        <v>100</v>
      </c>
      <c r="G642" s="231">
        <f t="shared" si="45"/>
        <v>50</v>
      </c>
      <c r="H642" s="190" t="s">
        <v>1816</v>
      </c>
    </row>
    <row r="643" spans="1:73" x14ac:dyDescent="0.25">
      <c r="A643" s="138">
        <v>973819</v>
      </c>
      <c r="B643" s="211"/>
      <c r="C643" s="89" t="s">
        <v>453</v>
      </c>
      <c r="D643" s="1"/>
      <c r="E643" s="19"/>
      <c r="F643" s="76">
        <v>500</v>
      </c>
      <c r="G643" s="231">
        <f t="shared" si="45"/>
        <v>250</v>
      </c>
      <c r="H643" s="3" t="s">
        <v>213</v>
      </c>
    </row>
    <row r="644" spans="1:73" x14ac:dyDescent="0.25">
      <c r="A644" s="142"/>
      <c r="B644" s="216">
        <v>38</v>
      </c>
      <c r="C644" s="109" t="s">
        <v>1855</v>
      </c>
      <c r="D644" s="1" t="s">
        <v>1856</v>
      </c>
      <c r="E644" s="30"/>
      <c r="F644" s="108"/>
      <c r="G644" s="108"/>
      <c r="H644" s="3"/>
    </row>
    <row r="645" spans="1:73" x14ac:dyDescent="0.25">
      <c r="A645" s="142"/>
      <c r="B645" s="216">
        <v>51</v>
      </c>
      <c r="C645" s="109" t="s">
        <v>1857</v>
      </c>
      <c r="D645" s="1" t="s">
        <v>1858</v>
      </c>
      <c r="E645" s="30"/>
      <c r="F645" s="108"/>
      <c r="G645" s="108"/>
      <c r="H645" s="3"/>
    </row>
    <row r="646" spans="1:73" x14ac:dyDescent="0.25">
      <c r="A646" s="142"/>
      <c r="B646" s="216">
        <v>20</v>
      </c>
      <c r="C646" s="109" t="s">
        <v>1859</v>
      </c>
      <c r="D646" s="1" t="s">
        <v>1860</v>
      </c>
      <c r="E646" s="30"/>
      <c r="F646" s="108"/>
      <c r="G646" s="108"/>
      <c r="H646" s="3"/>
    </row>
    <row r="647" spans="1:73" x14ac:dyDescent="0.25">
      <c r="A647" s="142"/>
      <c r="B647" s="216">
        <v>23</v>
      </c>
      <c r="C647" s="109" t="s">
        <v>1861</v>
      </c>
      <c r="D647" s="1" t="s">
        <v>1862</v>
      </c>
      <c r="E647" s="30"/>
      <c r="F647" s="108"/>
      <c r="G647" s="108"/>
      <c r="H647" s="3"/>
    </row>
    <row r="648" spans="1:73" x14ac:dyDescent="0.25">
      <c r="A648" s="142"/>
      <c r="B648" s="216">
        <v>24</v>
      </c>
      <c r="C648" s="109" t="s">
        <v>1863</v>
      </c>
      <c r="D648" s="1" t="s">
        <v>1864</v>
      </c>
      <c r="E648" s="30"/>
      <c r="F648" s="108"/>
      <c r="G648" s="108"/>
      <c r="H648" s="3"/>
    </row>
    <row r="649" spans="1:73" x14ac:dyDescent="0.25">
      <c r="A649" s="142"/>
      <c r="B649" s="216">
        <v>8</v>
      </c>
      <c r="C649" s="109" t="s">
        <v>1865</v>
      </c>
      <c r="D649" s="1" t="s">
        <v>1868</v>
      </c>
      <c r="E649" s="30"/>
      <c r="F649" s="108"/>
      <c r="G649" s="108"/>
      <c r="H649" s="3"/>
    </row>
    <row r="650" spans="1:73" x14ac:dyDescent="0.25">
      <c r="A650" s="142"/>
      <c r="B650" s="216">
        <v>60</v>
      </c>
      <c r="C650" s="109" t="s">
        <v>1866</v>
      </c>
      <c r="D650" s="1" t="s">
        <v>1867</v>
      </c>
      <c r="E650" s="30"/>
      <c r="F650" s="108"/>
      <c r="G650" s="108"/>
      <c r="H650" s="3"/>
    </row>
    <row r="651" spans="1:73" x14ac:dyDescent="0.25">
      <c r="A651" s="142"/>
      <c r="B651" s="216">
        <v>15</v>
      </c>
      <c r="C651" s="109" t="s">
        <v>1869</v>
      </c>
      <c r="D651" s="1" t="s">
        <v>1870</v>
      </c>
      <c r="E651" s="30"/>
      <c r="F651" s="108"/>
      <c r="G651" s="108"/>
      <c r="H651" s="3"/>
    </row>
    <row r="652" spans="1:73" x14ac:dyDescent="0.25">
      <c r="A652" s="142"/>
      <c r="B652" s="216">
        <v>3</v>
      </c>
      <c r="C652" s="109" t="s">
        <v>1871</v>
      </c>
      <c r="D652" s="1" t="s">
        <v>1872</v>
      </c>
      <c r="E652" s="30"/>
      <c r="F652" s="108"/>
      <c r="G652" s="108"/>
      <c r="H652" s="3"/>
    </row>
    <row r="653" spans="1:73" x14ac:dyDescent="0.25">
      <c r="A653" s="142"/>
      <c r="B653" s="216">
        <v>9</v>
      </c>
      <c r="C653" s="109" t="s">
        <v>1873</v>
      </c>
      <c r="D653" s="1" t="s">
        <v>1874</v>
      </c>
      <c r="E653" s="30"/>
      <c r="F653" s="108"/>
      <c r="G653" s="108"/>
      <c r="H653" s="3"/>
    </row>
    <row r="654" spans="1:73" x14ac:dyDescent="0.25">
      <c r="A654" s="142"/>
      <c r="B654" s="216">
        <v>7</v>
      </c>
      <c r="C654" s="109" t="s">
        <v>1875</v>
      </c>
      <c r="D654" s="1" t="s">
        <v>1876</v>
      </c>
      <c r="E654" s="30"/>
      <c r="F654" s="108"/>
      <c r="G654" s="108"/>
      <c r="H654" s="3"/>
    </row>
    <row r="655" spans="1:73" x14ac:dyDescent="0.25">
      <c r="A655" s="142"/>
      <c r="B655" s="216">
        <v>11</v>
      </c>
      <c r="C655" s="109" t="s">
        <v>1877</v>
      </c>
      <c r="D655" s="1" t="s">
        <v>1878</v>
      </c>
      <c r="E655" s="30"/>
      <c r="F655" s="108"/>
      <c r="G655" s="108"/>
      <c r="H655" s="3"/>
    </row>
    <row r="656" spans="1:73" x14ac:dyDescent="0.25">
      <c r="A656" s="142"/>
      <c r="B656" s="216">
        <v>2</v>
      </c>
      <c r="C656" s="109" t="s">
        <v>1879</v>
      </c>
      <c r="D656" s="1" t="s">
        <v>1880</v>
      </c>
      <c r="E656" s="30"/>
      <c r="F656" s="108"/>
      <c r="G656" s="108"/>
      <c r="H656" s="3"/>
    </row>
    <row r="657" spans="1:8" x14ac:dyDescent="0.25">
      <c r="A657" s="142"/>
      <c r="B657" s="216">
        <v>4</v>
      </c>
      <c r="C657" s="109" t="s">
        <v>1881</v>
      </c>
      <c r="D657" s="1" t="s">
        <v>1882</v>
      </c>
      <c r="E657" s="30"/>
      <c r="F657" s="108"/>
      <c r="G657" s="108"/>
      <c r="H657" s="3"/>
    </row>
    <row r="658" spans="1:8" x14ac:dyDescent="0.25">
      <c r="A658" s="142"/>
      <c r="B658" s="216">
        <v>3</v>
      </c>
      <c r="C658" s="109" t="s">
        <v>1883</v>
      </c>
      <c r="D658" s="1" t="s">
        <v>1884</v>
      </c>
      <c r="E658" s="30"/>
      <c r="F658" s="108"/>
      <c r="G658" s="108"/>
      <c r="H658" s="3"/>
    </row>
    <row r="659" spans="1:8" x14ac:dyDescent="0.25">
      <c r="A659" s="142"/>
      <c r="B659" s="216">
        <v>3</v>
      </c>
      <c r="C659" s="109" t="s">
        <v>1885</v>
      </c>
      <c r="D659" s="1" t="s">
        <v>1886</v>
      </c>
      <c r="E659" s="30"/>
      <c r="F659" s="108"/>
      <c r="G659" s="108"/>
      <c r="H659" s="3"/>
    </row>
    <row r="660" spans="1:8" x14ac:dyDescent="0.25">
      <c r="A660" s="142"/>
      <c r="B660" s="216">
        <v>2</v>
      </c>
      <c r="C660" s="109" t="s">
        <v>1887</v>
      </c>
      <c r="D660" s="1" t="s">
        <v>1888</v>
      </c>
      <c r="E660" s="30"/>
      <c r="F660" s="108"/>
      <c r="G660" s="108"/>
      <c r="H660" s="3"/>
    </row>
    <row r="661" spans="1:8" x14ac:dyDescent="0.25">
      <c r="A661" s="142"/>
      <c r="B661" s="216">
        <v>3</v>
      </c>
      <c r="C661" s="109" t="s">
        <v>1889</v>
      </c>
      <c r="D661" s="1" t="s">
        <v>1890</v>
      </c>
      <c r="E661" s="30"/>
      <c r="F661" s="108"/>
      <c r="G661" s="108"/>
      <c r="H661" s="3"/>
    </row>
    <row r="662" spans="1:8" x14ac:dyDescent="0.25">
      <c r="A662" s="142"/>
      <c r="B662" s="216">
        <v>4</v>
      </c>
      <c r="C662" s="109" t="s">
        <v>1891</v>
      </c>
      <c r="D662" s="1" t="s">
        <v>1892</v>
      </c>
      <c r="E662" s="30"/>
      <c r="F662" s="108"/>
      <c r="G662" s="108"/>
      <c r="H662" s="3"/>
    </row>
    <row r="663" spans="1:8" x14ac:dyDescent="0.25">
      <c r="A663" s="142"/>
      <c r="B663" s="216">
        <v>1</v>
      </c>
      <c r="C663" s="109" t="s">
        <v>1893</v>
      </c>
      <c r="D663" s="1" t="s">
        <v>1894</v>
      </c>
      <c r="E663" s="30"/>
      <c r="F663" s="108"/>
      <c r="G663" s="108"/>
      <c r="H663" s="3"/>
    </row>
    <row r="664" spans="1:8" x14ac:dyDescent="0.25">
      <c r="A664" s="142"/>
      <c r="B664" s="216">
        <v>2</v>
      </c>
      <c r="C664" s="109" t="s">
        <v>1895</v>
      </c>
      <c r="D664" s="1" t="s">
        <v>1896</v>
      </c>
      <c r="E664" s="30"/>
      <c r="F664" s="108"/>
      <c r="G664" s="108"/>
      <c r="H664" s="3"/>
    </row>
    <row r="665" spans="1:8" x14ac:dyDescent="0.25">
      <c r="A665" s="142"/>
      <c r="B665" s="216">
        <v>9</v>
      </c>
      <c r="C665" s="109" t="s">
        <v>1899</v>
      </c>
      <c r="D665" s="1" t="s">
        <v>1900</v>
      </c>
      <c r="E665" s="30"/>
      <c r="F665" s="108"/>
      <c r="G665" s="108"/>
      <c r="H665" s="3"/>
    </row>
    <row r="666" spans="1:8" x14ac:dyDescent="0.25">
      <c r="A666" s="142"/>
      <c r="B666" s="216">
        <v>2</v>
      </c>
      <c r="C666" s="109" t="s">
        <v>1897</v>
      </c>
      <c r="D666" s="1" t="s">
        <v>1898</v>
      </c>
      <c r="E666" s="30"/>
      <c r="F666" s="108"/>
      <c r="G666" s="108"/>
      <c r="H666" s="3"/>
    </row>
    <row r="667" spans="1:8" x14ac:dyDescent="0.25">
      <c r="A667" s="142"/>
      <c r="B667" s="216">
        <v>2</v>
      </c>
      <c r="C667" s="109" t="s">
        <v>1901</v>
      </c>
      <c r="D667" s="1" t="s">
        <v>1902</v>
      </c>
      <c r="E667" s="30"/>
      <c r="F667" s="108"/>
      <c r="G667" s="108"/>
      <c r="H667" s="3"/>
    </row>
    <row r="668" spans="1:8" x14ac:dyDescent="0.25">
      <c r="A668" s="142"/>
      <c r="B668" s="216">
        <v>12</v>
      </c>
      <c r="C668" s="109" t="s">
        <v>1903</v>
      </c>
      <c r="D668" s="1" t="s">
        <v>1904</v>
      </c>
      <c r="E668" s="30"/>
      <c r="F668" s="108"/>
      <c r="G668" s="108"/>
      <c r="H668" s="3"/>
    </row>
    <row r="669" spans="1:8" x14ac:dyDescent="0.25">
      <c r="A669" s="142"/>
      <c r="B669" s="216">
        <v>3</v>
      </c>
      <c r="C669" s="109" t="s">
        <v>1905</v>
      </c>
      <c r="D669" s="1" t="s">
        <v>1906</v>
      </c>
      <c r="E669" s="30"/>
      <c r="F669" s="108"/>
      <c r="G669" s="108"/>
      <c r="H669" s="3"/>
    </row>
    <row r="670" spans="1:8" x14ac:dyDescent="0.25">
      <c r="A670" s="142"/>
      <c r="B670" s="216">
        <v>7</v>
      </c>
      <c r="C670" s="109" t="s">
        <v>1907</v>
      </c>
      <c r="D670" s="1" t="s">
        <v>1908</v>
      </c>
      <c r="E670" s="30"/>
      <c r="F670" s="108"/>
      <c r="G670" s="108"/>
      <c r="H670" s="3"/>
    </row>
    <row r="671" spans="1:8" x14ac:dyDescent="0.25">
      <c r="A671" s="142"/>
      <c r="B671" s="216">
        <v>6</v>
      </c>
      <c r="C671" s="109" t="s">
        <v>1909</v>
      </c>
      <c r="D671" s="1" t="s">
        <v>1910</v>
      </c>
      <c r="E671" s="30"/>
      <c r="F671" s="108"/>
      <c r="G671" s="108"/>
      <c r="H671" s="3"/>
    </row>
    <row r="672" spans="1:8" x14ac:dyDescent="0.25">
      <c r="A672" s="142"/>
      <c r="B672" s="216">
        <v>1</v>
      </c>
      <c r="C672" s="109" t="s">
        <v>1911</v>
      </c>
      <c r="D672" s="1" t="s">
        <v>1912</v>
      </c>
      <c r="E672" s="30"/>
      <c r="F672" s="108"/>
      <c r="G672" s="108"/>
      <c r="H672" s="3"/>
    </row>
    <row r="673" spans="1:73" x14ac:dyDescent="0.25">
      <c r="A673" s="142"/>
      <c r="B673" s="216">
        <v>2</v>
      </c>
      <c r="C673" s="109" t="s">
        <v>1913</v>
      </c>
      <c r="D673" s="1" t="s">
        <v>1914</v>
      </c>
      <c r="E673" s="30"/>
      <c r="F673" s="108"/>
      <c r="G673" s="108"/>
      <c r="H673" s="3"/>
    </row>
    <row r="674" spans="1:73" x14ac:dyDescent="0.25">
      <c r="A674" s="142"/>
      <c r="B674" s="216">
        <v>10</v>
      </c>
      <c r="C674" s="109" t="s">
        <v>1915</v>
      </c>
      <c r="D674" s="1" t="s">
        <v>1916</v>
      </c>
      <c r="E674" s="30"/>
      <c r="F674" s="108"/>
      <c r="G674" s="108"/>
      <c r="H674" s="3"/>
    </row>
    <row r="675" spans="1:73" x14ac:dyDescent="0.25">
      <c r="A675" s="142"/>
      <c r="B675" s="216">
        <v>35</v>
      </c>
      <c r="C675" s="109" t="s">
        <v>1917</v>
      </c>
      <c r="D675" s="1" t="s">
        <v>1918</v>
      </c>
      <c r="E675" s="30"/>
      <c r="F675" s="108"/>
      <c r="G675" s="108"/>
      <c r="H675" s="3"/>
    </row>
    <row r="676" spans="1:73" x14ac:dyDescent="0.25">
      <c r="A676" s="142"/>
      <c r="B676" s="216">
        <v>4</v>
      </c>
      <c r="C676" s="109" t="s">
        <v>1919</v>
      </c>
      <c r="D676" s="1" t="s">
        <v>1920</v>
      </c>
      <c r="E676" s="30"/>
      <c r="F676" s="108"/>
      <c r="G676" s="108"/>
      <c r="H676" s="3"/>
    </row>
    <row r="677" spans="1:73" x14ac:dyDescent="0.25">
      <c r="A677" s="142"/>
      <c r="B677" s="216">
        <v>3</v>
      </c>
      <c r="C677" s="109" t="s">
        <v>1921</v>
      </c>
      <c r="D677" s="1" t="s">
        <v>1922</v>
      </c>
      <c r="E677" s="30"/>
      <c r="F677" s="108"/>
      <c r="G677" s="108"/>
      <c r="H677" s="3"/>
    </row>
    <row r="678" spans="1:73" x14ac:dyDescent="0.25">
      <c r="A678" s="142"/>
      <c r="B678" s="216">
        <v>3</v>
      </c>
      <c r="C678" s="109" t="s">
        <v>1923</v>
      </c>
      <c r="D678" s="1" t="s">
        <v>1924</v>
      </c>
      <c r="E678" s="30"/>
      <c r="F678" s="108"/>
      <c r="G678" s="108"/>
      <c r="H678" s="3"/>
    </row>
    <row r="679" spans="1:73" x14ac:dyDescent="0.25">
      <c r="A679" s="142"/>
      <c r="B679" s="216">
        <v>2</v>
      </c>
      <c r="C679" s="109" t="s">
        <v>1925</v>
      </c>
      <c r="D679" s="1" t="s">
        <v>1926</v>
      </c>
      <c r="E679" s="30"/>
      <c r="F679" s="108"/>
      <c r="G679" s="108"/>
      <c r="H679" s="3"/>
    </row>
    <row r="680" spans="1:73" x14ac:dyDescent="0.25">
      <c r="A680" s="142"/>
      <c r="B680" s="216">
        <v>2</v>
      </c>
      <c r="C680" s="109" t="s">
        <v>1927</v>
      </c>
      <c r="D680" s="1" t="s">
        <v>1928</v>
      </c>
      <c r="E680" s="30"/>
      <c r="F680" s="30"/>
      <c r="G680" s="30"/>
      <c r="H680" s="3"/>
    </row>
    <row r="681" spans="1:73" x14ac:dyDescent="0.25">
      <c r="A681" s="142"/>
      <c r="B681" s="216">
        <v>6</v>
      </c>
      <c r="C681" s="109" t="s">
        <v>1929</v>
      </c>
      <c r="D681" s="1" t="s">
        <v>1928</v>
      </c>
      <c r="E681" s="30"/>
      <c r="F681" s="30"/>
      <c r="G681" s="30"/>
      <c r="H681" s="3"/>
    </row>
    <row r="682" spans="1:73" x14ac:dyDescent="0.25">
      <c r="A682" s="142"/>
      <c r="B682" s="216">
        <v>2</v>
      </c>
      <c r="C682" s="109" t="s">
        <v>1930</v>
      </c>
      <c r="D682" s="1" t="s">
        <v>1931</v>
      </c>
      <c r="E682" s="30"/>
      <c r="F682" s="30"/>
      <c r="G682" s="30"/>
      <c r="H682" s="3"/>
    </row>
    <row r="683" spans="1:73" x14ac:dyDescent="0.25">
      <c r="A683" s="142"/>
      <c r="B683" s="216">
        <v>8</v>
      </c>
      <c r="C683" s="109" t="s">
        <v>1117</v>
      </c>
      <c r="D683" s="1"/>
      <c r="E683" s="30"/>
      <c r="F683" s="30"/>
      <c r="G683" s="30"/>
      <c r="H683" s="3"/>
    </row>
    <row r="684" spans="1:73" x14ac:dyDescent="0.25">
      <c r="A684" s="142"/>
      <c r="B684" s="216">
        <v>1</v>
      </c>
      <c r="C684" s="109" t="s">
        <v>1118</v>
      </c>
      <c r="D684" s="1"/>
      <c r="E684" s="30"/>
      <c r="F684" s="30"/>
      <c r="G684" s="30"/>
      <c r="H684" s="3"/>
    </row>
    <row r="685" spans="1:73" x14ac:dyDescent="0.25">
      <c r="A685" s="142"/>
      <c r="B685" s="216">
        <v>3</v>
      </c>
      <c r="C685" s="109" t="s">
        <v>1120</v>
      </c>
      <c r="D685" s="1"/>
      <c r="E685" s="30"/>
      <c r="F685" s="30"/>
      <c r="G685" s="30"/>
      <c r="H685" s="3"/>
    </row>
    <row r="686" spans="1:73" x14ac:dyDescent="0.25">
      <c r="A686" s="142"/>
      <c r="B686" s="216">
        <v>3</v>
      </c>
      <c r="C686" s="109" t="s">
        <v>1119</v>
      </c>
      <c r="D686" s="1"/>
      <c r="E686" s="30"/>
      <c r="F686" s="30"/>
      <c r="G686" s="30"/>
      <c r="H686" s="3"/>
    </row>
    <row r="687" spans="1:73" s="12" customFormat="1" x14ac:dyDescent="0.25">
      <c r="A687" s="140"/>
      <c r="B687" s="217">
        <v>5</v>
      </c>
      <c r="C687" s="124" t="s">
        <v>1121</v>
      </c>
      <c r="E687" s="61"/>
      <c r="F687" s="61"/>
      <c r="G687" s="61"/>
      <c r="H687" s="32"/>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row>
    <row r="688" spans="1:73" x14ac:dyDescent="0.25">
      <c r="A688" s="138">
        <v>973874</v>
      </c>
      <c r="B688" s="211"/>
      <c r="C688" s="89" t="s">
        <v>454</v>
      </c>
      <c r="D688" s="1"/>
      <c r="E688" s="19"/>
      <c r="F688" s="76">
        <v>750</v>
      </c>
      <c r="G688" s="231">
        <f t="shared" ref="G688" si="46">F688/100*50</f>
        <v>375</v>
      </c>
      <c r="H688" s="3" t="s">
        <v>213</v>
      </c>
    </row>
    <row r="689" spans="1:8" x14ac:dyDescent="0.25">
      <c r="A689" s="142"/>
      <c r="B689" s="216">
        <v>7</v>
      </c>
      <c r="C689" s="109" t="s">
        <v>1932</v>
      </c>
      <c r="D689" s="1" t="s">
        <v>1933</v>
      </c>
      <c r="E689" s="30"/>
      <c r="F689" s="108"/>
      <c r="G689" s="108"/>
      <c r="H689" s="3"/>
    </row>
    <row r="690" spans="1:8" x14ac:dyDescent="0.25">
      <c r="A690" s="142"/>
      <c r="B690" s="216">
        <v>2</v>
      </c>
      <c r="C690" s="109" t="s">
        <v>1934</v>
      </c>
      <c r="D690" s="1" t="s">
        <v>1935</v>
      </c>
      <c r="E690" s="30"/>
      <c r="F690" s="108"/>
      <c r="G690" s="108"/>
      <c r="H690" s="3"/>
    </row>
    <row r="691" spans="1:8" x14ac:dyDescent="0.25">
      <c r="A691" s="142"/>
      <c r="B691" s="216">
        <v>1</v>
      </c>
      <c r="C691" s="109" t="s">
        <v>1936</v>
      </c>
      <c r="D691" s="1" t="s">
        <v>1937</v>
      </c>
      <c r="E691" s="30"/>
      <c r="F691" s="108"/>
      <c r="G691" s="108"/>
      <c r="H691" s="3"/>
    </row>
    <row r="692" spans="1:8" x14ac:dyDescent="0.25">
      <c r="A692" s="142"/>
      <c r="B692" s="216">
        <v>1</v>
      </c>
      <c r="C692" s="109" t="s">
        <v>1938</v>
      </c>
      <c r="D692" s="1" t="s">
        <v>1939</v>
      </c>
      <c r="E692" s="30"/>
      <c r="F692" s="108"/>
      <c r="G692" s="108"/>
      <c r="H692" s="3"/>
    </row>
    <row r="693" spans="1:8" x14ac:dyDescent="0.25">
      <c r="A693" s="142"/>
      <c r="B693" s="216">
        <v>1</v>
      </c>
      <c r="C693" s="109" t="s">
        <v>1940</v>
      </c>
      <c r="D693" s="1" t="s">
        <v>1941</v>
      </c>
      <c r="E693" s="30"/>
      <c r="F693" s="108"/>
      <c r="G693" s="108"/>
      <c r="H693" s="3"/>
    </row>
    <row r="694" spans="1:8" x14ac:dyDescent="0.25">
      <c r="A694" s="142"/>
      <c r="B694" s="216">
        <v>1</v>
      </c>
      <c r="C694" s="109" t="s">
        <v>1942</v>
      </c>
      <c r="D694" s="1" t="s">
        <v>1943</v>
      </c>
      <c r="E694" s="30"/>
      <c r="F694" s="108"/>
      <c r="G694" s="108"/>
      <c r="H694" s="3"/>
    </row>
    <row r="695" spans="1:8" x14ac:dyDescent="0.25">
      <c r="A695" s="142"/>
      <c r="B695" s="216">
        <v>4</v>
      </c>
      <c r="C695" s="109" t="s">
        <v>1944</v>
      </c>
      <c r="D695" s="1" t="s">
        <v>1945</v>
      </c>
      <c r="E695" s="30"/>
      <c r="F695" s="108"/>
      <c r="G695" s="108"/>
      <c r="H695" s="3"/>
    </row>
    <row r="696" spans="1:8" x14ac:dyDescent="0.25">
      <c r="A696" s="142"/>
      <c r="B696" s="216">
        <v>4</v>
      </c>
      <c r="C696" s="109" t="s">
        <v>1946</v>
      </c>
      <c r="D696" s="1" t="s">
        <v>1947</v>
      </c>
      <c r="E696" s="30"/>
      <c r="F696" s="108"/>
      <c r="G696" s="108"/>
      <c r="H696" s="3"/>
    </row>
    <row r="697" spans="1:8" x14ac:dyDescent="0.25">
      <c r="A697" s="142"/>
      <c r="B697" s="216">
        <v>2</v>
      </c>
      <c r="C697" s="109" t="s">
        <v>1948</v>
      </c>
      <c r="D697" s="1" t="s">
        <v>1949</v>
      </c>
      <c r="E697" s="30"/>
      <c r="F697" s="108"/>
      <c r="G697" s="108"/>
      <c r="H697" s="3"/>
    </row>
    <row r="698" spans="1:8" x14ac:dyDescent="0.25">
      <c r="A698" s="142"/>
      <c r="B698" s="216">
        <v>1</v>
      </c>
      <c r="C698" s="109" t="s">
        <v>1950</v>
      </c>
      <c r="D698" s="1" t="s">
        <v>1951</v>
      </c>
      <c r="E698" s="30"/>
      <c r="F698" s="108"/>
      <c r="G698" s="108"/>
      <c r="H698" s="3"/>
    </row>
    <row r="699" spans="1:8" x14ac:dyDescent="0.25">
      <c r="A699" s="142"/>
      <c r="B699" s="216">
        <v>1</v>
      </c>
      <c r="C699" s="109" t="s">
        <v>1952</v>
      </c>
      <c r="D699" s="1" t="s">
        <v>1953</v>
      </c>
      <c r="E699" s="30"/>
      <c r="F699" s="108"/>
      <c r="G699" s="108"/>
      <c r="H699" s="3"/>
    </row>
    <row r="700" spans="1:8" x14ac:dyDescent="0.25">
      <c r="A700" s="142"/>
      <c r="B700" s="216">
        <v>10</v>
      </c>
      <c r="C700" s="109" t="s">
        <v>1954</v>
      </c>
      <c r="D700" s="1" t="s">
        <v>1955</v>
      </c>
      <c r="E700" s="30"/>
      <c r="F700" s="108"/>
      <c r="G700" s="108"/>
      <c r="H700" s="3"/>
    </row>
    <row r="701" spans="1:8" x14ac:dyDescent="0.25">
      <c r="A701" s="142"/>
      <c r="B701" s="216">
        <v>1</v>
      </c>
      <c r="C701" s="109" t="s">
        <v>1956</v>
      </c>
      <c r="D701" s="1" t="s">
        <v>1957</v>
      </c>
      <c r="E701" s="30"/>
      <c r="F701" s="108"/>
      <c r="G701" s="108"/>
      <c r="H701" s="3"/>
    </row>
    <row r="702" spans="1:8" x14ac:dyDescent="0.25">
      <c r="A702" s="142"/>
      <c r="B702" s="216">
        <v>9</v>
      </c>
      <c r="C702" s="109" t="s">
        <v>1958</v>
      </c>
      <c r="D702" s="1" t="s">
        <v>1959</v>
      </c>
      <c r="E702" s="30"/>
      <c r="F702" s="108"/>
      <c r="G702" s="108"/>
      <c r="H702" s="3"/>
    </row>
    <row r="703" spans="1:8" x14ac:dyDescent="0.25">
      <c r="A703" s="142"/>
      <c r="B703" s="216">
        <v>1</v>
      </c>
      <c r="C703" s="109" t="s">
        <v>1960</v>
      </c>
      <c r="D703" s="1" t="s">
        <v>1961</v>
      </c>
      <c r="E703" s="30"/>
      <c r="F703" s="108"/>
      <c r="G703" s="108"/>
      <c r="H703" s="3"/>
    </row>
    <row r="704" spans="1:8" x14ac:dyDescent="0.25">
      <c r="A704" s="142"/>
      <c r="B704" s="216">
        <v>2</v>
      </c>
      <c r="C704" s="109" t="s">
        <v>1962</v>
      </c>
      <c r="D704" s="1" t="s">
        <v>1963</v>
      </c>
      <c r="E704" s="30"/>
      <c r="F704" s="108"/>
      <c r="G704" s="108"/>
      <c r="H704" s="3"/>
    </row>
    <row r="705" spans="1:73" x14ac:dyDescent="0.25">
      <c r="A705" s="142"/>
      <c r="B705" s="216">
        <v>1</v>
      </c>
      <c r="C705" s="109" t="s">
        <v>1964</v>
      </c>
      <c r="D705" s="1" t="s">
        <v>1965</v>
      </c>
      <c r="E705" s="30"/>
      <c r="F705" s="108"/>
      <c r="G705" s="108"/>
      <c r="H705" s="3"/>
    </row>
    <row r="706" spans="1:73" s="12" customFormat="1" x14ac:dyDescent="0.25">
      <c r="A706" s="139"/>
      <c r="B706" s="218">
        <v>2</v>
      </c>
      <c r="C706" s="32" t="s">
        <v>1966</v>
      </c>
      <c r="D706" s="12" t="s">
        <v>1967</v>
      </c>
      <c r="E706" s="45"/>
      <c r="F706" s="45"/>
      <c r="G706" s="45"/>
      <c r="H706" s="32"/>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row>
    <row r="707" spans="1:73" x14ac:dyDescent="0.25">
      <c r="A707" s="138">
        <v>973870</v>
      </c>
      <c r="B707" s="211"/>
      <c r="C707" s="89" t="s">
        <v>1326</v>
      </c>
      <c r="D707" s="1"/>
      <c r="E707" s="19"/>
      <c r="F707" s="76">
        <v>361</v>
      </c>
      <c r="G707" s="231">
        <f t="shared" ref="G707" si="47">F707/100*50</f>
        <v>180.5</v>
      </c>
      <c r="H707" s="3" t="s">
        <v>213</v>
      </c>
    </row>
    <row r="708" spans="1:73" x14ac:dyDescent="0.25">
      <c r="A708" s="142"/>
      <c r="B708" s="216">
        <v>193</v>
      </c>
      <c r="C708" s="101" t="s">
        <v>1968</v>
      </c>
      <c r="D708" s="1" t="s">
        <v>1969</v>
      </c>
      <c r="E708" s="30"/>
      <c r="F708" s="108"/>
      <c r="G708" s="108"/>
      <c r="H708" s="3"/>
    </row>
    <row r="709" spans="1:73" s="12" customFormat="1" x14ac:dyDescent="0.25">
      <c r="A709" s="140"/>
      <c r="B709" s="217">
        <v>35</v>
      </c>
      <c r="C709" s="114" t="s">
        <v>1970</v>
      </c>
      <c r="D709" s="12" t="s">
        <v>1971</v>
      </c>
      <c r="E709" s="61"/>
      <c r="F709" s="122"/>
      <c r="G709" s="122"/>
      <c r="H709" s="32"/>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row>
    <row r="710" spans="1:73" x14ac:dyDescent="0.25">
      <c r="A710" s="137">
        <v>967460</v>
      </c>
      <c r="B710" s="7"/>
      <c r="C710" s="21" t="s">
        <v>520</v>
      </c>
      <c r="D710" s="1"/>
      <c r="E710" s="1"/>
      <c r="F710" s="60">
        <v>1500</v>
      </c>
      <c r="G710" s="231">
        <f t="shared" ref="G710" si="48">F710/100*50</f>
        <v>750</v>
      </c>
      <c r="H710" s="1" t="s">
        <v>205</v>
      </c>
    </row>
    <row r="711" spans="1:73" x14ac:dyDescent="0.25">
      <c r="A711" s="137"/>
      <c r="B711" s="7">
        <v>219</v>
      </c>
      <c r="C711" s="4" t="s">
        <v>547</v>
      </c>
      <c r="D711" s="1" t="s">
        <v>521</v>
      </c>
      <c r="E711" s="9"/>
      <c r="F711" s="30"/>
      <c r="G711" s="30"/>
      <c r="H711" s="1"/>
    </row>
    <row r="712" spans="1:73" x14ac:dyDescent="0.25">
      <c r="A712" s="137"/>
      <c r="B712" s="7">
        <v>69</v>
      </c>
      <c r="C712" s="4" t="s">
        <v>522</v>
      </c>
      <c r="D712" s="1" t="s">
        <v>523</v>
      </c>
      <c r="E712" s="9"/>
      <c r="F712" s="30"/>
      <c r="G712" s="30"/>
      <c r="H712" s="1"/>
    </row>
    <row r="713" spans="1:73" x14ac:dyDescent="0.25">
      <c r="A713" s="137"/>
      <c r="B713" s="7">
        <v>60</v>
      </c>
      <c r="C713" s="4" t="s">
        <v>524</v>
      </c>
      <c r="D713" s="1" t="s">
        <v>525</v>
      </c>
      <c r="E713" s="9"/>
      <c r="F713" s="30"/>
      <c r="G713" s="30"/>
      <c r="H713" s="1"/>
    </row>
    <row r="714" spans="1:73" x14ac:dyDescent="0.25">
      <c r="A714" s="137"/>
      <c r="B714" s="7">
        <v>191</v>
      </c>
      <c r="C714" s="4" t="s">
        <v>526</v>
      </c>
      <c r="D714" s="1" t="s">
        <v>527</v>
      </c>
      <c r="E714" s="9"/>
      <c r="F714" s="30"/>
      <c r="G714" s="30"/>
      <c r="H714" s="1"/>
    </row>
    <row r="715" spans="1:73" x14ac:dyDescent="0.25">
      <c r="A715" s="137"/>
      <c r="B715" s="7">
        <v>180</v>
      </c>
      <c r="C715" s="4" t="s">
        <v>528</v>
      </c>
      <c r="D715" s="1" t="s">
        <v>529</v>
      </c>
      <c r="E715" s="9"/>
      <c r="F715" s="30"/>
      <c r="G715" s="30"/>
      <c r="H715" s="1"/>
    </row>
    <row r="716" spans="1:73" x14ac:dyDescent="0.25">
      <c r="A716" s="137"/>
      <c r="B716" s="7">
        <v>184</v>
      </c>
      <c r="C716" s="4" t="s">
        <v>530</v>
      </c>
      <c r="D716" s="1" t="s">
        <v>531</v>
      </c>
      <c r="E716" s="9"/>
      <c r="F716" s="30"/>
      <c r="G716" s="30"/>
      <c r="H716" s="1"/>
    </row>
    <row r="717" spans="1:73" x14ac:dyDescent="0.25">
      <c r="A717" s="137"/>
      <c r="B717" s="7">
        <v>92</v>
      </c>
      <c r="C717" s="4" t="s">
        <v>532</v>
      </c>
      <c r="D717" s="1" t="s">
        <v>533</v>
      </c>
      <c r="E717" s="9"/>
      <c r="F717" s="30"/>
      <c r="G717" s="30"/>
      <c r="H717" s="1"/>
    </row>
    <row r="718" spans="1:73" x14ac:dyDescent="0.25">
      <c r="A718" s="137"/>
      <c r="B718" s="7">
        <v>336</v>
      </c>
      <c r="C718" s="4" t="s">
        <v>534</v>
      </c>
      <c r="D718" s="1" t="s">
        <v>535</v>
      </c>
      <c r="E718" s="9"/>
      <c r="F718" s="30"/>
      <c r="G718" s="30"/>
      <c r="H718" s="1"/>
    </row>
    <row r="719" spans="1:73" x14ac:dyDescent="0.25">
      <c r="A719" s="137"/>
      <c r="B719" s="7">
        <v>217</v>
      </c>
      <c r="C719" s="4" t="s">
        <v>536</v>
      </c>
      <c r="D719" s="1" t="s">
        <v>537</v>
      </c>
      <c r="E719" s="9"/>
      <c r="F719" s="30"/>
      <c r="G719" s="30"/>
      <c r="H719" s="1"/>
    </row>
    <row r="720" spans="1:73" x14ac:dyDescent="0.25">
      <c r="A720" s="137"/>
      <c r="B720" s="7">
        <v>44</v>
      </c>
      <c r="C720" s="4" t="s">
        <v>538</v>
      </c>
      <c r="D720" s="1" t="s">
        <v>539</v>
      </c>
      <c r="E720" s="9"/>
      <c r="F720" s="30"/>
      <c r="G720" s="30"/>
      <c r="H720" s="1"/>
    </row>
    <row r="721" spans="1:73" x14ac:dyDescent="0.25">
      <c r="A721" s="137"/>
      <c r="B721" s="7">
        <v>60</v>
      </c>
      <c r="C721" s="4" t="s">
        <v>540</v>
      </c>
      <c r="D721" s="1" t="s">
        <v>541</v>
      </c>
      <c r="E721" s="9"/>
      <c r="F721" s="30"/>
      <c r="G721" s="30"/>
      <c r="H721" s="1"/>
    </row>
    <row r="722" spans="1:73" x14ac:dyDescent="0.25">
      <c r="A722" s="137"/>
      <c r="B722" s="7">
        <v>41</v>
      </c>
      <c r="C722" s="4" t="s">
        <v>542</v>
      </c>
      <c r="D722" s="1" t="s">
        <v>543</v>
      </c>
      <c r="E722" s="9"/>
      <c r="F722" s="30"/>
      <c r="G722" s="30"/>
      <c r="H722" s="1"/>
    </row>
    <row r="723" spans="1:73" x14ac:dyDescent="0.25">
      <c r="A723" s="137"/>
      <c r="B723" s="7">
        <v>180</v>
      </c>
      <c r="C723" s="4" t="s">
        <v>524</v>
      </c>
      <c r="D723" s="1" t="s">
        <v>544</v>
      </c>
      <c r="E723" s="9"/>
      <c r="F723" s="30"/>
      <c r="G723" s="30"/>
      <c r="H723" s="1"/>
    </row>
    <row r="724" spans="1:73" x14ac:dyDescent="0.25">
      <c r="A724" s="137"/>
      <c r="B724" s="7">
        <v>114</v>
      </c>
      <c r="C724" s="4" t="s">
        <v>545</v>
      </c>
      <c r="D724" s="1" t="s">
        <v>546</v>
      </c>
      <c r="E724" s="9"/>
      <c r="F724" s="30"/>
      <c r="G724" s="30"/>
      <c r="H724" s="1"/>
    </row>
    <row r="725" spans="1:73" x14ac:dyDescent="0.25">
      <c r="A725" s="137"/>
      <c r="B725" s="7">
        <v>23</v>
      </c>
      <c r="C725" s="1" t="s">
        <v>548</v>
      </c>
      <c r="D725" s="1" t="s">
        <v>551</v>
      </c>
      <c r="E725" s="1"/>
      <c r="F725" s="1"/>
      <c r="G725" s="1"/>
      <c r="H725" s="1"/>
    </row>
    <row r="726" spans="1:73" x14ac:dyDescent="0.25">
      <c r="A726" s="137"/>
      <c r="B726" s="7">
        <v>3</v>
      </c>
      <c r="C726" s="1" t="s">
        <v>549</v>
      </c>
      <c r="D726" s="1" t="s">
        <v>552</v>
      </c>
      <c r="E726" s="1"/>
      <c r="F726" s="1"/>
      <c r="G726" s="1"/>
      <c r="H726" s="6"/>
    </row>
    <row r="727" spans="1:73" x14ac:dyDescent="0.25">
      <c r="A727" s="134"/>
      <c r="B727" s="27">
        <v>1</v>
      </c>
      <c r="C727" s="12" t="s">
        <v>550</v>
      </c>
      <c r="D727" s="12" t="s">
        <v>553</v>
      </c>
      <c r="E727" s="12"/>
      <c r="F727" s="12"/>
      <c r="G727" s="12"/>
      <c r="H727" s="12"/>
    </row>
    <row r="728" spans="1:73" s="10" customFormat="1" x14ac:dyDescent="0.25">
      <c r="A728" s="135" t="s">
        <v>111</v>
      </c>
      <c r="B728" s="47">
        <v>1</v>
      </c>
      <c r="C728" s="10" t="s">
        <v>81</v>
      </c>
      <c r="D728" s="10" t="s">
        <v>1526</v>
      </c>
      <c r="E728" s="48">
        <v>35</v>
      </c>
      <c r="F728" s="48">
        <f>B728*E728</f>
        <v>35</v>
      </c>
      <c r="G728" s="231">
        <f t="shared" ref="G728:G729" si="49">F728/100*50</f>
        <v>17.5</v>
      </c>
      <c r="H728" s="48"/>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row>
    <row r="729" spans="1:73" x14ac:dyDescent="0.25">
      <c r="A729" s="138">
        <v>925401</v>
      </c>
      <c r="B729" s="211"/>
      <c r="C729" s="89" t="s">
        <v>914</v>
      </c>
      <c r="D729" s="1"/>
      <c r="E729" s="19"/>
      <c r="F729" s="76">
        <v>300</v>
      </c>
      <c r="G729" s="231">
        <f t="shared" si="49"/>
        <v>150</v>
      </c>
      <c r="H729" s="3"/>
    </row>
    <row r="730" spans="1:73" x14ac:dyDescent="0.25">
      <c r="A730" s="142"/>
      <c r="B730" s="216">
        <v>8</v>
      </c>
      <c r="C730" s="101" t="s">
        <v>1639</v>
      </c>
      <c r="D730" s="1" t="s">
        <v>1640</v>
      </c>
      <c r="E730" s="105"/>
      <c r="F730" s="19"/>
      <c r="G730" s="19"/>
      <c r="H730" s="103" t="s">
        <v>915</v>
      </c>
    </row>
    <row r="731" spans="1:73" x14ac:dyDescent="0.25">
      <c r="A731" s="142"/>
      <c r="B731" s="216">
        <v>7</v>
      </c>
      <c r="C731" s="101" t="s">
        <v>1641</v>
      </c>
      <c r="D731" s="1" t="s">
        <v>1642</v>
      </c>
      <c r="E731" s="105"/>
      <c r="F731" s="19"/>
      <c r="G731" s="19"/>
      <c r="H731" s="103" t="s">
        <v>226</v>
      </c>
    </row>
    <row r="732" spans="1:73" x14ac:dyDescent="0.25">
      <c r="A732" s="142"/>
      <c r="B732" s="216">
        <v>1</v>
      </c>
      <c r="C732" s="101" t="s">
        <v>1643</v>
      </c>
      <c r="D732" s="1" t="s">
        <v>1644</v>
      </c>
      <c r="E732" s="106"/>
      <c r="F732" s="19"/>
      <c r="G732" s="19"/>
      <c r="H732" s="103" t="s">
        <v>916</v>
      </c>
    </row>
    <row r="733" spans="1:73" x14ac:dyDescent="0.25">
      <c r="A733" s="142"/>
      <c r="B733" s="216">
        <v>1</v>
      </c>
      <c r="C733" s="101" t="s">
        <v>1645</v>
      </c>
      <c r="D733" s="1" t="s">
        <v>1646</v>
      </c>
      <c r="E733" s="106"/>
      <c r="F733" s="19"/>
      <c r="G733" s="19"/>
      <c r="H733" s="103" t="s">
        <v>917</v>
      </c>
    </row>
    <row r="734" spans="1:73" x14ac:dyDescent="0.25">
      <c r="A734" s="142"/>
      <c r="B734" s="216">
        <v>4</v>
      </c>
      <c r="C734" s="101" t="s">
        <v>1647</v>
      </c>
      <c r="D734" s="1" t="s">
        <v>1648</v>
      </c>
      <c r="E734" s="106"/>
      <c r="F734" s="19"/>
      <c r="G734" s="19"/>
      <c r="H734" s="103" t="s">
        <v>918</v>
      </c>
    </row>
    <row r="735" spans="1:73" x14ac:dyDescent="0.25">
      <c r="A735" s="142"/>
      <c r="B735" s="216">
        <v>2</v>
      </c>
      <c r="C735" s="101" t="s">
        <v>1649</v>
      </c>
      <c r="D735" s="1" t="s">
        <v>1650</v>
      </c>
      <c r="E735" s="106"/>
      <c r="F735" s="19"/>
      <c r="G735" s="19"/>
      <c r="H735" s="103" t="s">
        <v>916</v>
      </c>
    </row>
    <row r="736" spans="1:73" x14ac:dyDescent="0.25">
      <c r="A736" s="142"/>
      <c r="B736" s="216">
        <v>1</v>
      </c>
      <c r="C736" s="101" t="s">
        <v>1651</v>
      </c>
      <c r="D736" s="1" t="s">
        <v>1652</v>
      </c>
      <c r="E736" s="106"/>
      <c r="F736" s="19"/>
      <c r="G736" s="19"/>
      <c r="H736" s="103" t="s">
        <v>916</v>
      </c>
    </row>
    <row r="737" spans="1:73" x14ac:dyDescent="0.25">
      <c r="A737" s="142"/>
      <c r="B737" s="216">
        <v>2</v>
      </c>
      <c r="C737" s="101" t="s">
        <v>1653</v>
      </c>
      <c r="D737" s="1" t="s">
        <v>1654</v>
      </c>
      <c r="E737" s="106"/>
      <c r="F737" s="19"/>
      <c r="G737" s="19"/>
      <c r="H737" s="103" t="s">
        <v>916</v>
      </c>
    </row>
    <row r="738" spans="1:73" x14ac:dyDescent="0.25">
      <c r="A738" s="142"/>
      <c r="B738" s="216">
        <v>3</v>
      </c>
      <c r="C738" s="101" t="s">
        <v>1655</v>
      </c>
      <c r="D738" s="1" t="s">
        <v>1656</v>
      </c>
      <c r="E738" s="106"/>
      <c r="F738" s="19"/>
      <c r="G738" s="19"/>
      <c r="H738" s="103" t="s">
        <v>919</v>
      </c>
    </row>
    <row r="739" spans="1:73" s="12" customFormat="1" x14ac:dyDescent="0.25">
      <c r="A739" s="139"/>
      <c r="B739" s="217">
        <v>1</v>
      </c>
      <c r="C739" s="114" t="s">
        <v>1657</v>
      </c>
      <c r="D739" s="12" t="s">
        <v>1658</v>
      </c>
      <c r="E739" s="120"/>
      <c r="F739" s="45"/>
      <c r="G739" s="45"/>
      <c r="H739" s="116" t="s">
        <v>919</v>
      </c>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row>
    <row r="740" spans="1:73" x14ac:dyDescent="0.25">
      <c r="A740" s="137">
        <v>948498</v>
      </c>
      <c r="B740" s="7">
        <v>1</v>
      </c>
      <c r="C740" s="1" t="s">
        <v>1152</v>
      </c>
      <c r="D740" s="19" t="s">
        <v>1608</v>
      </c>
      <c r="E740" s="5">
        <v>29.8</v>
      </c>
      <c r="F740" s="15">
        <f t="shared" ref="F740:F745" si="50">SUM(B740*E740)</f>
        <v>29.8</v>
      </c>
      <c r="G740" s="231">
        <f t="shared" ref="G740:G746" si="51">F740/100*50</f>
        <v>14.899999999999999</v>
      </c>
      <c r="H740" s="1" t="s">
        <v>205</v>
      </c>
    </row>
    <row r="741" spans="1:73" x14ac:dyDescent="0.25">
      <c r="A741" s="137"/>
      <c r="B741" s="7">
        <f>21*50</f>
        <v>1050</v>
      </c>
      <c r="C741" s="1" t="s">
        <v>1371</v>
      </c>
      <c r="D741" s="19" t="s">
        <v>1608</v>
      </c>
      <c r="E741" s="5">
        <v>0.26</v>
      </c>
      <c r="F741" s="15">
        <f t="shared" si="50"/>
        <v>273</v>
      </c>
      <c r="G741" s="231">
        <f t="shared" si="51"/>
        <v>136.5</v>
      </c>
      <c r="H741" s="1"/>
    </row>
    <row r="742" spans="1:73" x14ac:dyDescent="0.25">
      <c r="A742" s="137"/>
      <c r="B742" s="7">
        <v>8</v>
      </c>
      <c r="C742" s="1" t="s">
        <v>1151</v>
      </c>
      <c r="D742" s="19" t="s">
        <v>1563</v>
      </c>
      <c r="E742" s="5">
        <v>78</v>
      </c>
      <c r="F742" s="15">
        <f t="shared" si="50"/>
        <v>624</v>
      </c>
      <c r="G742" s="231">
        <f t="shared" si="51"/>
        <v>312</v>
      </c>
      <c r="H742" s="1"/>
    </row>
    <row r="743" spans="1:73" x14ac:dyDescent="0.25">
      <c r="A743" s="137"/>
      <c r="B743" s="7">
        <v>228</v>
      </c>
      <c r="C743" s="4" t="s">
        <v>1372</v>
      </c>
      <c r="D743" s="19" t="s">
        <v>1562</v>
      </c>
      <c r="E743" s="5">
        <v>2</v>
      </c>
      <c r="F743" s="15">
        <f t="shared" si="50"/>
        <v>456</v>
      </c>
      <c r="G743" s="231">
        <f t="shared" si="51"/>
        <v>227.99999999999997</v>
      </c>
      <c r="H743" s="1"/>
    </row>
    <row r="744" spans="1:73" x14ac:dyDescent="0.25">
      <c r="A744" s="137"/>
      <c r="B744" s="7">
        <v>141</v>
      </c>
      <c r="C744" s="4" t="s">
        <v>1170</v>
      </c>
      <c r="D744" s="1" t="s">
        <v>1171</v>
      </c>
      <c r="E744" s="78">
        <v>0.9</v>
      </c>
      <c r="F744" s="15">
        <f t="shared" si="50"/>
        <v>126.9</v>
      </c>
      <c r="G744" s="231">
        <f t="shared" si="51"/>
        <v>63.45</v>
      </c>
      <c r="H744" s="1"/>
    </row>
    <row r="745" spans="1:73" x14ac:dyDescent="0.25">
      <c r="A745" s="134"/>
      <c r="B745" s="27">
        <v>161</v>
      </c>
      <c r="C745" s="13" t="s">
        <v>1172</v>
      </c>
      <c r="D745" s="12" t="s">
        <v>1173</v>
      </c>
      <c r="E745" s="79">
        <v>1.2</v>
      </c>
      <c r="F745" s="35">
        <f t="shared" si="50"/>
        <v>193.2</v>
      </c>
      <c r="G745" s="231">
        <f t="shared" si="51"/>
        <v>96.6</v>
      </c>
      <c r="H745" s="12"/>
    </row>
    <row r="746" spans="1:73" x14ac:dyDescent="0.25">
      <c r="A746" s="138">
        <v>965658</v>
      </c>
      <c r="B746" s="211"/>
      <c r="C746" s="89" t="s">
        <v>443</v>
      </c>
      <c r="D746" s="1"/>
      <c r="E746" s="19"/>
      <c r="F746" s="19">
        <v>300</v>
      </c>
      <c r="G746" s="231">
        <f t="shared" si="51"/>
        <v>150</v>
      </c>
      <c r="H746" s="3"/>
    </row>
    <row r="747" spans="1:73" x14ac:dyDescent="0.25">
      <c r="A747" s="138"/>
      <c r="B747" s="211">
        <v>4</v>
      </c>
      <c r="C747" s="3" t="s">
        <v>1124</v>
      </c>
      <c r="D747" s="1"/>
      <c r="E747" s="19"/>
      <c r="F747" s="19"/>
      <c r="G747" s="19"/>
      <c r="H747" s="3"/>
    </row>
    <row r="748" spans="1:73" x14ac:dyDescent="0.25">
      <c r="A748" s="138"/>
      <c r="B748" s="211">
        <v>67</v>
      </c>
      <c r="C748" s="3" t="s">
        <v>1125</v>
      </c>
      <c r="D748" s="1"/>
      <c r="E748" s="19"/>
      <c r="F748" s="19"/>
      <c r="G748" s="19"/>
      <c r="H748" s="3"/>
    </row>
    <row r="749" spans="1:73" x14ac:dyDescent="0.25">
      <c r="A749" s="138"/>
      <c r="B749" s="211">
        <v>1</v>
      </c>
      <c r="C749" s="3" t="s">
        <v>1126</v>
      </c>
      <c r="D749" s="1"/>
      <c r="E749" s="19"/>
      <c r="F749" s="19"/>
      <c r="G749" s="19"/>
      <c r="H749" s="3"/>
    </row>
    <row r="750" spans="1:73" s="12" customFormat="1" x14ac:dyDescent="0.25">
      <c r="A750" s="139"/>
      <c r="B750" s="218">
        <v>47</v>
      </c>
      <c r="C750" s="32" t="s">
        <v>1127</v>
      </c>
      <c r="E750" s="45"/>
      <c r="F750" s="45"/>
      <c r="G750" s="45"/>
      <c r="H750" s="32"/>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row>
    <row r="751" spans="1:73" x14ac:dyDescent="0.25">
      <c r="A751" s="138">
        <v>967961</v>
      </c>
      <c r="B751" s="211"/>
      <c r="C751" s="89" t="s">
        <v>445</v>
      </c>
      <c r="D751" s="1"/>
      <c r="E751" s="19"/>
      <c r="F751" s="76">
        <v>270</v>
      </c>
      <c r="G751" s="231">
        <f t="shared" ref="G751" si="52">F751/100*50</f>
        <v>135</v>
      </c>
      <c r="H751" s="3" t="s">
        <v>213</v>
      </c>
    </row>
    <row r="752" spans="1:73" x14ac:dyDescent="0.25">
      <c r="A752" s="142"/>
      <c r="B752" s="216">
        <v>4</v>
      </c>
      <c r="C752" s="101" t="s">
        <v>462</v>
      </c>
      <c r="D752" s="1"/>
      <c r="E752" s="30"/>
      <c r="F752" s="108"/>
      <c r="G752" s="108"/>
      <c r="H752" s="3"/>
    </row>
    <row r="753" spans="1:73" x14ac:dyDescent="0.25">
      <c r="A753" s="142"/>
      <c r="B753" s="216">
        <v>2</v>
      </c>
      <c r="C753" s="101" t="s">
        <v>463</v>
      </c>
      <c r="D753" s="1"/>
      <c r="E753" s="30"/>
      <c r="F753" s="108"/>
      <c r="G753" s="108"/>
      <c r="H753" s="3"/>
    </row>
    <row r="754" spans="1:73" x14ac:dyDescent="0.25">
      <c r="A754" s="142"/>
      <c r="B754" s="216">
        <v>2</v>
      </c>
      <c r="C754" s="101" t="s">
        <v>464</v>
      </c>
      <c r="D754" s="1"/>
      <c r="E754" s="30"/>
      <c r="F754" s="108"/>
      <c r="G754" s="108"/>
      <c r="H754" s="3"/>
    </row>
    <row r="755" spans="1:73" x14ac:dyDescent="0.25">
      <c r="A755" s="142"/>
      <c r="B755" s="216">
        <v>2</v>
      </c>
      <c r="C755" s="101" t="s">
        <v>465</v>
      </c>
      <c r="D755" s="1"/>
      <c r="E755" s="30"/>
      <c r="F755" s="108"/>
      <c r="G755" s="108"/>
      <c r="H755" s="3"/>
    </row>
    <row r="756" spans="1:73" x14ac:dyDescent="0.25">
      <c r="A756" s="142"/>
      <c r="B756" s="216">
        <v>2</v>
      </c>
      <c r="C756" s="101" t="s">
        <v>466</v>
      </c>
      <c r="D756" s="1"/>
      <c r="E756" s="30"/>
      <c r="F756" s="108"/>
      <c r="G756" s="108"/>
      <c r="H756" s="3"/>
    </row>
    <row r="757" spans="1:73" x14ac:dyDescent="0.25">
      <c r="A757" s="142"/>
      <c r="B757" s="216">
        <v>1</v>
      </c>
      <c r="C757" s="101" t="s">
        <v>1059</v>
      </c>
      <c r="D757" s="1"/>
      <c r="E757" s="30"/>
      <c r="F757" s="108"/>
      <c r="G757" s="108"/>
      <c r="H757" s="3"/>
    </row>
    <row r="758" spans="1:73" x14ac:dyDescent="0.25">
      <c r="A758" s="142"/>
      <c r="B758" s="216">
        <v>1</v>
      </c>
      <c r="C758" s="101" t="s">
        <v>467</v>
      </c>
      <c r="D758" s="1"/>
      <c r="E758" s="30"/>
      <c r="F758" s="108"/>
      <c r="G758" s="108"/>
      <c r="H758" s="3"/>
    </row>
    <row r="759" spans="1:73" s="12" customFormat="1" x14ac:dyDescent="0.25">
      <c r="A759" s="140"/>
      <c r="B759" s="217">
        <v>1</v>
      </c>
      <c r="C759" s="114" t="s">
        <v>468</v>
      </c>
      <c r="E759" s="61"/>
      <c r="F759" s="122"/>
      <c r="G759" s="122"/>
      <c r="H759" s="32"/>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row>
    <row r="760" spans="1:73" x14ac:dyDescent="0.25">
      <c r="A760" s="138">
        <v>946804</v>
      </c>
      <c r="B760" s="211"/>
      <c r="C760" s="89" t="s">
        <v>366</v>
      </c>
      <c r="D760" s="1"/>
      <c r="E760" s="19"/>
      <c r="F760" s="76">
        <v>500</v>
      </c>
      <c r="G760" s="231">
        <f t="shared" ref="G760" si="53">F760/100*50</f>
        <v>250</v>
      </c>
      <c r="H760" s="3"/>
    </row>
    <row r="761" spans="1:73" x14ac:dyDescent="0.25">
      <c r="A761" s="142"/>
      <c r="B761" s="216">
        <v>18</v>
      </c>
      <c r="C761" s="101" t="s">
        <v>1716</v>
      </c>
      <c r="D761" s="1" t="s">
        <v>1715</v>
      </c>
      <c r="E761" s="30"/>
      <c r="F761" s="30"/>
      <c r="G761" s="30"/>
      <c r="H761" s="3"/>
    </row>
    <row r="762" spans="1:73" x14ac:dyDescent="0.25">
      <c r="A762" s="142"/>
      <c r="B762" s="216">
        <v>32</v>
      </c>
      <c r="C762" s="101" t="s">
        <v>1717</v>
      </c>
      <c r="D762" s="1" t="s">
        <v>1718</v>
      </c>
      <c r="E762" s="30"/>
      <c r="F762" s="30"/>
      <c r="G762" s="30"/>
      <c r="H762" s="3"/>
    </row>
    <row r="763" spans="1:73" x14ac:dyDescent="0.25">
      <c r="A763" s="142"/>
      <c r="B763" s="216">
        <v>20</v>
      </c>
      <c r="C763" s="101" t="s">
        <v>1719</v>
      </c>
      <c r="D763" s="1" t="s">
        <v>1720</v>
      </c>
      <c r="E763" s="30"/>
      <c r="F763" s="30"/>
      <c r="G763" s="30"/>
      <c r="H763" s="3"/>
    </row>
    <row r="764" spans="1:73" x14ac:dyDescent="0.25">
      <c r="A764" s="142"/>
      <c r="B764" s="216">
        <v>35</v>
      </c>
      <c r="C764" s="101" t="s">
        <v>1721</v>
      </c>
      <c r="D764" s="1" t="s">
        <v>1722</v>
      </c>
      <c r="E764" s="30"/>
      <c r="F764" s="30"/>
      <c r="G764" s="30"/>
      <c r="H764" s="3"/>
    </row>
    <row r="765" spans="1:73" s="12" customFormat="1" x14ac:dyDescent="0.25">
      <c r="A765" s="140"/>
      <c r="B765" s="217">
        <v>4</v>
      </c>
      <c r="C765" s="114" t="s">
        <v>1723</v>
      </c>
      <c r="D765" s="12" t="s">
        <v>1724</v>
      </c>
      <c r="E765" s="61"/>
      <c r="F765" s="61"/>
      <c r="G765" s="61"/>
      <c r="H765" s="32"/>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row>
    <row r="766" spans="1:73" x14ac:dyDescent="0.25">
      <c r="A766" s="138">
        <v>906900</v>
      </c>
      <c r="B766" s="211"/>
      <c r="C766" s="89" t="s">
        <v>313</v>
      </c>
      <c r="D766" s="1"/>
      <c r="E766" s="19"/>
      <c r="F766" s="76">
        <v>1140</v>
      </c>
      <c r="G766" s="231">
        <f t="shared" ref="G766" si="54">F766/100*50</f>
        <v>570</v>
      </c>
      <c r="H766" s="3" t="s">
        <v>602</v>
      </c>
    </row>
    <row r="767" spans="1:73" x14ac:dyDescent="0.25">
      <c r="A767" s="142"/>
      <c r="B767" s="216">
        <v>3</v>
      </c>
      <c r="C767" s="101" t="s">
        <v>1659</v>
      </c>
      <c r="D767" s="1" t="s">
        <v>1660</v>
      </c>
      <c r="E767" s="30"/>
      <c r="F767" s="30"/>
      <c r="G767" s="30"/>
      <c r="H767" s="3"/>
    </row>
    <row r="768" spans="1:73" x14ac:dyDescent="0.25">
      <c r="A768" s="142"/>
      <c r="B768" s="216">
        <v>5</v>
      </c>
      <c r="C768" s="101" t="s">
        <v>1661</v>
      </c>
      <c r="D768" s="1" t="s">
        <v>1662</v>
      </c>
      <c r="E768" s="30"/>
      <c r="F768" s="30"/>
      <c r="G768" s="30"/>
      <c r="H768" s="3"/>
    </row>
    <row r="769" spans="1:73" x14ac:dyDescent="0.25">
      <c r="A769" s="142"/>
      <c r="B769" s="216">
        <v>5</v>
      </c>
      <c r="C769" s="101" t="s">
        <v>1663</v>
      </c>
      <c r="D769" s="1" t="s">
        <v>1664</v>
      </c>
      <c r="E769" s="30"/>
      <c r="F769" s="30"/>
      <c r="G769" s="30"/>
      <c r="H769" s="3"/>
    </row>
    <row r="770" spans="1:73" x14ac:dyDescent="0.25">
      <c r="A770" s="142"/>
      <c r="B770" s="216">
        <v>9</v>
      </c>
      <c r="C770" s="101" t="s">
        <v>1665</v>
      </c>
      <c r="D770" s="1" t="s">
        <v>1666</v>
      </c>
      <c r="E770" s="30"/>
      <c r="F770" s="30"/>
      <c r="G770" s="30"/>
      <c r="H770" s="3"/>
    </row>
    <row r="771" spans="1:73" x14ac:dyDescent="0.25">
      <c r="A771" s="142"/>
      <c r="B771" s="216">
        <v>2</v>
      </c>
      <c r="C771" s="18" t="s">
        <v>1667</v>
      </c>
      <c r="D771" s="1" t="s">
        <v>1668</v>
      </c>
      <c r="E771" s="30"/>
      <c r="F771" s="30"/>
      <c r="G771" s="30"/>
      <c r="H771" s="3"/>
    </row>
    <row r="772" spans="1:73" x14ac:dyDescent="0.25">
      <c r="A772" s="142"/>
      <c r="B772" s="216">
        <v>1</v>
      </c>
      <c r="C772" s="104" t="s">
        <v>1669</v>
      </c>
      <c r="D772" s="1" t="s">
        <v>1670</v>
      </c>
      <c r="E772" s="30"/>
      <c r="F772" s="30"/>
      <c r="G772" s="30"/>
      <c r="H772" s="3"/>
    </row>
    <row r="773" spans="1:73" x14ac:dyDescent="0.25">
      <c r="A773" s="142"/>
      <c r="B773" s="216">
        <v>1</v>
      </c>
      <c r="C773" s="101" t="s">
        <v>1671</v>
      </c>
      <c r="D773" s="1" t="s">
        <v>1672</v>
      </c>
      <c r="E773" s="30"/>
      <c r="F773" s="30"/>
      <c r="G773" s="30"/>
      <c r="H773" s="3"/>
    </row>
    <row r="774" spans="1:73" x14ac:dyDescent="0.25">
      <c r="A774" s="142"/>
      <c r="B774" s="216">
        <v>12</v>
      </c>
      <c r="C774" s="101" t="s">
        <v>1673</v>
      </c>
      <c r="D774" s="1" t="s">
        <v>1674</v>
      </c>
      <c r="E774" s="30"/>
      <c r="F774" s="30"/>
      <c r="G774" s="30"/>
      <c r="H774" s="3"/>
    </row>
    <row r="775" spans="1:73" x14ac:dyDescent="0.25">
      <c r="A775" s="142"/>
      <c r="B775" s="216">
        <v>3</v>
      </c>
      <c r="C775" s="101" t="s">
        <v>1675</v>
      </c>
      <c r="D775" s="1" t="s">
        <v>1676</v>
      </c>
      <c r="E775" s="30"/>
      <c r="F775" s="30"/>
      <c r="G775" s="30"/>
      <c r="H775" s="3"/>
    </row>
    <row r="776" spans="1:73" x14ac:dyDescent="0.25">
      <c r="A776" s="142"/>
      <c r="B776" s="216">
        <v>5</v>
      </c>
      <c r="C776" s="101" t="s">
        <v>1677</v>
      </c>
      <c r="D776" s="1" t="s">
        <v>1678</v>
      </c>
      <c r="E776" s="30"/>
      <c r="F776" s="30"/>
      <c r="G776" s="30"/>
      <c r="H776" s="3"/>
    </row>
    <row r="777" spans="1:73" s="12" customFormat="1" x14ac:dyDescent="0.25">
      <c r="A777" s="140"/>
      <c r="B777" s="217">
        <v>8</v>
      </c>
      <c r="C777" s="114" t="s">
        <v>1679</v>
      </c>
      <c r="D777" s="12" t="s">
        <v>1680</v>
      </c>
      <c r="E777" s="61"/>
      <c r="F777" s="61"/>
      <c r="G777" s="61"/>
      <c r="H777" s="32"/>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row>
    <row r="778" spans="1:73" x14ac:dyDescent="0.25">
      <c r="A778" s="137">
        <v>925597</v>
      </c>
      <c r="B778" s="7"/>
      <c r="C778" s="21" t="s">
        <v>898</v>
      </c>
      <c r="D778" s="1"/>
      <c r="E778" s="1"/>
      <c r="F778" s="60">
        <v>600</v>
      </c>
      <c r="G778" s="231">
        <f t="shared" ref="G778" si="55">F778/100*50</f>
        <v>300</v>
      </c>
      <c r="H778" s="1"/>
    </row>
    <row r="779" spans="1:73" x14ac:dyDescent="0.25">
      <c r="A779" s="137"/>
      <c r="B779" s="7">
        <v>6</v>
      </c>
      <c r="C779" s="4" t="s">
        <v>851</v>
      </c>
      <c r="D779" s="1" t="s">
        <v>852</v>
      </c>
      <c r="E779" s="9"/>
      <c r="F779" s="30"/>
      <c r="G779" s="30"/>
      <c r="H779" s="1" t="s">
        <v>853</v>
      </c>
    </row>
    <row r="780" spans="1:73" x14ac:dyDescent="0.25">
      <c r="A780" s="137"/>
      <c r="B780" s="7">
        <v>4</v>
      </c>
      <c r="C780" s="4" t="s">
        <v>854</v>
      </c>
      <c r="D780" s="31" t="s">
        <v>855</v>
      </c>
      <c r="E780" s="9"/>
      <c r="F780" s="30"/>
      <c r="G780" s="30"/>
      <c r="H780" s="1" t="s">
        <v>856</v>
      </c>
    </row>
    <row r="781" spans="1:73" x14ac:dyDescent="0.25">
      <c r="A781" s="137"/>
      <c r="B781" s="7">
        <v>12</v>
      </c>
      <c r="C781" s="4" t="s">
        <v>857</v>
      </c>
      <c r="D781" s="1" t="s">
        <v>855</v>
      </c>
      <c r="E781" s="9"/>
      <c r="F781" s="30"/>
      <c r="G781" s="30"/>
      <c r="H781" s="1" t="s">
        <v>858</v>
      </c>
    </row>
    <row r="782" spans="1:73" x14ac:dyDescent="0.25">
      <c r="A782" s="137"/>
      <c r="B782" s="7">
        <v>24</v>
      </c>
      <c r="C782" s="4" t="s">
        <v>859</v>
      </c>
      <c r="D782" s="1" t="s">
        <v>855</v>
      </c>
      <c r="E782" s="9"/>
      <c r="F782" s="30"/>
      <c r="G782" s="30"/>
      <c r="H782" s="1" t="s">
        <v>860</v>
      </c>
    </row>
    <row r="783" spans="1:73" x14ac:dyDescent="0.25">
      <c r="A783" s="137"/>
      <c r="B783" s="7">
        <v>8</v>
      </c>
      <c r="C783" s="4" t="s">
        <v>861</v>
      </c>
      <c r="D783" s="1" t="s">
        <v>855</v>
      </c>
      <c r="E783" s="9"/>
      <c r="F783" s="30"/>
      <c r="G783" s="30"/>
      <c r="H783" s="1" t="s">
        <v>862</v>
      </c>
    </row>
    <row r="784" spans="1:73" x14ac:dyDescent="0.25">
      <c r="A784" s="137"/>
      <c r="B784" s="7">
        <v>8</v>
      </c>
      <c r="C784" s="4" t="s">
        <v>863</v>
      </c>
      <c r="D784" s="1" t="s">
        <v>855</v>
      </c>
      <c r="E784" s="9"/>
      <c r="F784" s="30"/>
      <c r="G784" s="30"/>
      <c r="H784" s="1" t="s">
        <v>864</v>
      </c>
    </row>
    <row r="785" spans="1:73" x14ac:dyDescent="0.25">
      <c r="A785" s="137"/>
      <c r="B785" s="7">
        <v>14</v>
      </c>
      <c r="C785" s="4" t="s">
        <v>865</v>
      </c>
      <c r="D785" s="1" t="s">
        <v>855</v>
      </c>
      <c r="E785" s="9"/>
      <c r="F785" s="30"/>
      <c r="G785" s="30"/>
      <c r="H785" s="1" t="s">
        <v>866</v>
      </c>
    </row>
    <row r="786" spans="1:73" x14ac:dyDescent="0.25">
      <c r="A786" s="137"/>
      <c r="B786" s="7">
        <v>17</v>
      </c>
      <c r="C786" s="4" t="s">
        <v>867</v>
      </c>
      <c r="D786" s="1" t="s">
        <v>855</v>
      </c>
      <c r="E786" s="9"/>
      <c r="F786" s="30"/>
      <c r="G786" s="30"/>
      <c r="H786" s="1" t="s">
        <v>868</v>
      </c>
    </row>
    <row r="787" spans="1:73" x14ac:dyDescent="0.25">
      <c r="A787" s="134"/>
      <c r="B787" s="27">
        <v>2</v>
      </c>
      <c r="C787" s="13" t="s">
        <v>869</v>
      </c>
      <c r="D787" s="12" t="s">
        <v>855</v>
      </c>
      <c r="E787" s="14"/>
      <c r="F787" s="61"/>
      <c r="G787" s="61"/>
      <c r="H787" s="12" t="s">
        <v>870</v>
      </c>
    </row>
    <row r="788" spans="1:73" x14ac:dyDescent="0.25">
      <c r="A788" s="138">
        <v>957599</v>
      </c>
      <c r="B788" s="211" t="s">
        <v>206</v>
      </c>
      <c r="C788" s="89" t="s">
        <v>416</v>
      </c>
      <c r="D788" s="1"/>
      <c r="E788" s="19"/>
      <c r="F788" s="76">
        <v>10000</v>
      </c>
      <c r="G788" s="231">
        <f t="shared" ref="G788" si="56">F788/100*50</f>
        <v>5000</v>
      </c>
      <c r="H788" s="3" t="s">
        <v>418</v>
      </c>
    </row>
    <row r="789" spans="1:73" x14ac:dyDescent="0.25">
      <c r="A789" s="142"/>
      <c r="B789" s="216">
        <v>2250</v>
      </c>
      <c r="C789" s="101" t="s">
        <v>1733</v>
      </c>
      <c r="D789" s="1" t="s">
        <v>1734</v>
      </c>
      <c r="E789" s="30"/>
      <c r="F789" s="108"/>
      <c r="G789" s="108"/>
      <c r="H789" s="3"/>
    </row>
    <row r="790" spans="1:73" x14ac:dyDescent="0.25">
      <c r="A790" s="142"/>
      <c r="B790" s="216">
        <v>60</v>
      </c>
      <c r="C790" s="101" t="s">
        <v>1735</v>
      </c>
      <c r="D790" s="1" t="s">
        <v>1736</v>
      </c>
      <c r="E790" s="30"/>
      <c r="F790" s="108"/>
      <c r="G790" s="108"/>
      <c r="H790" s="3"/>
    </row>
    <row r="791" spans="1:73" x14ac:dyDescent="0.25">
      <c r="A791" s="142"/>
      <c r="B791" s="216">
        <v>15</v>
      </c>
      <c r="C791" s="101" t="s">
        <v>1737</v>
      </c>
      <c r="D791" s="1" t="s">
        <v>1738</v>
      </c>
      <c r="E791" s="30"/>
      <c r="F791" s="108"/>
      <c r="G791" s="108"/>
      <c r="H791" s="3"/>
    </row>
    <row r="792" spans="1:73" x14ac:dyDescent="0.25">
      <c r="A792" s="142"/>
      <c r="B792" s="216">
        <v>227</v>
      </c>
      <c r="C792" s="101" t="s">
        <v>1739</v>
      </c>
      <c r="D792" s="1" t="s">
        <v>1740</v>
      </c>
      <c r="E792" s="30"/>
      <c r="F792" s="108"/>
      <c r="G792" s="108"/>
      <c r="H792" s="3"/>
    </row>
    <row r="793" spans="1:73" x14ac:dyDescent="0.25">
      <c r="A793" s="142"/>
      <c r="B793" s="216">
        <v>50</v>
      </c>
      <c r="C793" s="101" t="s">
        <v>1741</v>
      </c>
      <c r="D793" s="1" t="s">
        <v>1742</v>
      </c>
      <c r="E793" s="30"/>
      <c r="F793" s="108"/>
      <c r="G793" s="108"/>
      <c r="H793" s="3"/>
    </row>
    <row r="794" spans="1:73" x14ac:dyDescent="0.25">
      <c r="A794" s="142"/>
      <c r="B794" s="216">
        <v>123</v>
      </c>
      <c r="C794" s="101" t="s">
        <v>1743</v>
      </c>
      <c r="D794" s="1" t="s">
        <v>1744</v>
      </c>
      <c r="E794" s="30"/>
      <c r="F794" s="108"/>
      <c r="G794" s="108"/>
      <c r="H794" s="3"/>
    </row>
    <row r="795" spans="1:73" x14ac:dyDescent="0.25">
      <c r="A795" s="142"/>
      <c r="B795" s="216">
        <v>6</v>
      </c>
      <c r="C795" s="101" t="s">
        <v>1745</v>
      </c>
      <c r="D795" s="1" t="s">
        <v>1746</v>
      </c>
      <c r="E795" s="30"/>
      <c r="F795" s="108"/>
      <c r="G795" s="108"/>
      <c r="H795" s="3"/>
    </row>
    <row r="796" spans="1:73" x14ac:dyDescent="0.25">
      <c r="A796" s="142"/>
      <c r="B796" s="216">
        <v>49</v>
      </c>
      <c r="C796" s="101" t="s">
        <v>1747</v>
      </c>
      <c r="D796" s="1" t="s">
        <v>1748</v>
      </c>
      <c r="E796" s="30"/>
      <c r="F796" s="108"/>
      <c r="G796" s="108"/>
      <c r="H796" s="3"/>
    </row>
    <row r="797" spans="1:73" x14ac:dyDescent="0.25">
      <c r="A797" s="142"/>
      <c r="B797" s="216">
        <v>13</v>
      </c>
      <c r="C797" s="101" t="s">
        <v>1747</v>
      </c>
      <c r="D797" s="1" t="s">
        <v>1748</v>
      </c>
      <c r="E797" s="30"/>
      <c r="F797" s="108"/>
      <c r="G797" s="108"/>
      <c r="H797" s="3"/>
    </row>
    <row r="798" spans="1:73" s="12" customFormat="1" x14ac:dyDescent="0.25">
      <c r="A798" s="140"/>
      <c r="B798" s="217">
        <v>6</v>
      </c>
      <c r="C798" s="114" t="s">
        <v>1749</v>
      </c>
      <c r="D798" s="12" t="s">
        <v>1750</v>
      </c>
      <c r="E798" s="61"/>
      <c r="F798" s="122"/>
      <c r="G798" s="122"/>
      <c r="H798" s="32"/>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row>
    <row r="799" spans="1:73" x14ac:dyDescent="0.25">
      <c r="A799" s="137">
        <v>933910</v>
      </c>
      <c r="B799" s="7"/>
      <c r="C799" s="21" t="s">
        <v>846</v>
      </c>
      <c r="D799" s="1"/>
      <c r="E799" s="1"/>
      <c r="F799" s="1"/>
      <c r="G799" s="1"/>
      <c r="H799" s="1" t="s">
        <v>213</v>
      </c>
    </row>
    <row r="800" spans="1:73" x14ac:dyDescent="0.25">
      <c r="A800" s="137"/>
      <c r="B800" s="7">
        <v>122</v>
      </c>
      <c r="C800" s="1" t="s">
        <v>847</v>
      </c>
      <c r="D800" s="1" t="s">
        <v>1205</v>
      </c>
      <c r="E800" s="5">
        <v>11.25</v>
      </c>
      <c r="F800" s="15">
        <f>SUM(B800*E800)</f>
        <v>1372.5</v>
      </c>
      <c r="G800" s="231">
        <f t="shared" ref="G800:G802" si="57">F800/100*50</f>
        <v>686.25</v>
      </c>
      <c r="H800" s="1"/>
    </row>
    <row r="801" spans="1:73" x14ac:dyDescent="0.25">
      <c r="A801" s="134"/>
      <c r="B801" s="27">
        <v>34</v>
      </c>
      <c r="C801" s="24" t="s">
        <v>848</v>
      </c>
      <c r="D801" s="12"/>
      <c r="E801" s="58">
        <v>1.5</v>
      </c>
      <c r="F801" s="35">
        <f>SUM(B801*E801)</f>
        <v>51</v>
      </c>
      <c r="G801" s="231">
        <f t="shared" si="57"/>
        <v>25.5</v>
      </c>
      <c r="H801" s="12"/>
    </row>
    <row r="802" spans="1:73" x14ac:dyDescent="0.25">
      <c r="A802" s="138">
        <v>1007243</v>
      </c>
      <c r="B802" s="211"/>
      <c r="C802" s="102" t="s">
        <v>469</v>
      </c>
      <c r="D802" s="1"/>
      <c r="E802" s="19"/>
      <c r="F802" s="76">
        <v>300</v>
      </c>
      <c r="G802" s="231">
        <f t="shared" si="57"/>
        <v>150</v>
      </c>
      <c r="H802" s="3" t="s">
        <v>213</v>
      </c>
    </row>
    <row r="803" spans="1:73" x14ac:dyDescent="0.25">
      <c r="A803" s="142"/>
      <c r="B803" s="216">
        <v>55</v>
      </c>
      <c r="C803" s="101" t="s">
        <v>2000</v>
      </c>
      <c r="D803" s="1" t="s">
        <v>2001</v>
      </c>
      <c r="E803" s="30"/>
      <c r="F803" s="108"/>
      <c r="G803" s="108"/>
      <c r="H803" s="3"/>
    </row>
    <row r="804" spans="1:73" x14ac:dyDescent="0.25">
      <c r="A804" s="142"/>
      <c r="B804" s="216">
        <v>10</v>
      </c>
      <c r="C804" s="101" t="s">
        <v>2002</v>
      </c>
      <c r="D804" s="1" t="s">
        <v>1608</v>
      </c>
      <c r="E804" s="30"/>
      <c r="F804" s="108"/>
      <c r="G804" s="108"/>
      <c r="H804" s="3"/>
    </row>
    <row r="805" spans="1:73" x14ac:dyDescent="0.25">
      <c r="A805" s="142"/>
      <c r="B805" s="216">
        <v>29</v>
      </c>
      <c r="C805" s="101" t="s">
        <v>2003</v>
      </c>
      <c r="D805" s="1" t="s">
        <v>2004</v>
      </c>
      <c r="E805" s="30"/>
      <c r="F805" s="108"/>
      <c r="G805" s="108"/>
      <c r="H805" s="3"/>
    </row>
    <row r="806" spans="1:73" x14ac:dyDescent="0.25">
      <c r="A806" s="142"/>
      <c r="B806" s="216">
        <v>56</v>
      </c>
      <c r="C806" s="101" t="s">
        <v>2005</v>
      </c>
      <c r="D806" s="1" t="s">
        <v>1608</v>
      </c>
      <c r="E806" s="30"/>
      <c r="F806" s="108"/>
      <c r="G806" s="108"/>
      <c r="H806" s="3"/>
    </row>
    <row r="807" spans="1:73" x14ac:dyDescent="0.25">
      <c r="A807" s="142"/>
      <c r="B807" s="216">
        <v>12</v>
      </c>
      <c r="C807" s="101" t="s">
        <v>2006</v>
      </c>
      <c r="D807" s="1" t="s">
        <v>2007</v>
      </c>
      <c r="E807" s="30"/>
      <c r="F807" s="108"/>
      <c r="G807" s="108"/>
      <c r="H807" s="3"/>
    </row>
    <row r="808" spans="1:73" s="12" customFormat="1" x14ac:dyDescent="0.25">
      <c r="A808" s="140"/>
      <c r="B808" s="217">
        <v>2</v>
      </c>
      <c r="C808" s="114" t="s">
        <v>2008</v>
      </c>
      <c r="D808" s="12" t="s">
        <v>1608</v>
      </c>
      <c r="E808" s="61"/>
      <c r="F808" s="122"/>
      <c r="G808" s="122"/>
      <c r="H808" s="32"/>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row>
    <row r="809" spans="1:73" s="12" customFormat="1" x14ac:dyDescent="0.25">
      <c r="A809" s="139">
        <v>946920</v>
      </c>
      <c r="B809" s="218">
        <v>21</v>
      </c>
      <c r="C809" s="32" t="s">
        <v>2010</v>
      </c>
      <c r="D809" s="12" t="s">
        <v>2009</v>
      </c>
      <c r="E809" s="40"/>
      <c r="F809" s="45">
        <v>525</v>
      </c>
      <c r="G809" s="231">
        <f t="shared" ref="G809:G810" si="58">F809/100*50</f>
        <v>262.5</v>
      </c>
      <c r="H809" s="32" t="s">
        <v>213</v>
      </c>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row>
    <row r="810" spans="1:73" customFormat="1" x14ac:dyDescent="0.25">
      <c r="A810" s="46"/>
      <c r="B810" s="46"/>
      <c r="C810" s="96" t="s">
        <v>1819</v>
      </c>
      <c r="D810" s="20"/>
      <c r="E810" s="34"/>
      <c r="F810" s="34">
        <v>390</v>
      </c>
      <c r="G810" s="231">
        <f t="shared" si="58"/>
        <v>195</v>
      </c>
      <c r="H810" s="34" t="s">
        <v>205</v>
      </c>
    </row>
    <row r="811" spans="1:73" customFormat="1" x14ac:dyDescent="0.25">
      <c r="A811" s="46"/>
      <c r="B811" s="46">
        <v>46</v>
      </c>
      <c r="C811" s="16" t="s">
        <v>1820</v>
      </c>
      <c r="D811" s="20"/>
      <c r="E811" s="34"/>
      <c r="F811" s="34"/>
      <c r="G811" s="34"/>
      <c r="H811" s="34"/>
    </row>
    <row r="812" spans="1:73" customFormat="1" x14ac:dyDescent="0.25">
      <c r="A812" s="46"/>
      <c r="B812" s="46">
        <v>10</v>
      </c>
      <c r="C812" s="16" t="s">
        <v>1821</v>
      </c>
      <c r="D812" s="20"/>
      <c r="E812" s="34"/>
      <c r="F812" s="34"/>
      <c r="G812" s="34"/>
      <c r="H812" s="34"/>
    </row>
    <row r="813" spans="1:73" customFormat="1" x14ac:dyDescent="0.25">
      <c r="A813" s="27"/>
      <c r="B813" s="27">
        <v>59</v>
      </c>
      <c r="C813" s="32" t="s">
        <v>1822</v>
      </c>
      <c r="D813" s="12"/>
      <c r="E813" s="28"/>
      <c r="F813" s="28"/>
      <c r="G813" s="28"/>
      <c r="H813" s="28"/>
    </row>
    <row r="814" spans="1:73" x14ac:dyDescent="0.25">
      <c r="A814" s="138">
        <v>973788</v>
      </c>
      <c r="B814" s="211"/>
      <c r="C814" s="89" t="s">
        <v>449</v>
      </c>
      <c r="D814" s="1"/>
      <c r="E814" s="19"/>
      <c r="F814" s="76">
        <v>170</v>
      </c>
      <c r="G814" s="231">
        <f t="shared" ref="G814" si="59">F814/100*50</f>
        <v>85</v>
      </c>
      <c r="H814" s="3" t="s">
        <v>450</v>
      </c>
    </row>
    <row r="815" spans="1:73" x14ac:dyDescent="0.25">
      <c r="A815" s="142"/>
      <c r="B815" s="216">
        <v>14</v>
      </c>
      <c r="C815" s="109" t="s">
        <v>1973</v>
      </c>
      <c r="D815" s="1" t="s">
        <v>1974</v>
      </c>
      <c r="E815" s="30"/>
      <c r="F815" s="108"/>
      <c r="G815" s="108"/>
      <c r="H815" s="3"/>
    </row>
    <row r="816" spans="1:73" x14ac:dyDescent="0.25">
      <c r="A816" s="142"/>
      <c r="B816" s="216">
        <v>5</v>
      </c>
      <c r="C816" s="109" t="s">
        <v>1975</v>
      </c>
      <c r="D816" s="1" t="s">
        <v>1976</v>
      </c>
      <c r="E816" s="30"/>
      <c r="F816" s="108"/>
      <c r="G816" s="108"/>
      <c r="H816" s="3"/>
    </row>
    <row r="817" spans="1:73" x14ac:dyDescent="0.25">
      <c r="A817" s="142"/>
      <c r="B817" s="216">
        <v>1</v>
      </c>
      <c r="C817" s="109" t="s">
        <v>1977</v>
      </c>
      <c r="D817" s="1" t="s">
        <v>1978</v>
      </c>
      <c r="E817" s="30"/>
      <c r="F817" s="108"/>
      <c r="G817" s="108"/>
      <c r="H817" s="3"/>
    </row>
    <row r="818" spans="1:73" x14ac:dyDescent="0.25">
      <c r="A818" s="142"/>
      <c r="B818" s="216">
        <v>5</v>
      </c>
      <c r="C818" s="101" t="s">
        <v>1979</v>
      </c>
      <c r="D818" s="1" t="s">
        <v>1980</v>
      </c>
      <c r="E818" s="30"/>
      <c r="F818" s="108"/>
      <c r="G818" s="108"/>
      <c r="H818" s="3"/>
    </row>
    <row r="819" spans="1:73" x14ac:dyDescent="0.25">
      <c r="A819" s="142"/>
      <c r="B819" s="216">
        <v>5</v>
      </c>
      <c r="C819" s="101" t="s">
        <v>1123</v>
      </c>
      <c r="D819" s="1" t="s">
        <v>1985</v>
      </c>
      <c r="E819" s="30"/>
      <c r="F819" s="30"/>
      <c r="G819" s="30"/>
      <c r="H819" s="3"/>
    </row>
    <row r="820" spans="1:73" x14ac:dyDescent="0.25">
      <c r="A820" s="142"/>
      <c r="B820" s="216">
        <v>3</v>
      </c>
      <c r="C820" s="101" t="s">
        <v>1981</v>
      </c>
      <c r="D820" s="1" t="s">
        <v>1982</v>
      </c>
      <c r="E820" s="30"/>
      <c r="F820" s="30"/>
      <c r="G820" s="30"/>
      <c r="H820" s="3"/>
    </row>
    <row r="821" spans="1:73" s="12" customFormat="1" x14ac:dyDescent="0.25">
      <c r="A821" s="140"/>
      <c r="B821" s="217">
        <v>1</v>
      </c>
      <c r="C821" s="114" t="s">
        <v>1983</v>
      </c>
      <c r="D821" s="12" t="s">
        <v>1984</v>
      </c>
      <c r="E821" s="61"/>
      <c r="F821" s="61"/>
      <c r="G821" s="61"/>
      <c r="H821" s="32"/>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row>
    <row r="822" spans="1:73" x14ac:dyDescent="0.25">
      <c r="A822" s="138">
        <v>973790</v>
      </c>
      <c r="B822" s="211"/>
      <c r="C822" s="89" t="s">
        <v>451</v>
      </c>
      <c r="D822" s="1"/>
      <c r="E822" s="19"/>
      <c r="F822" s="76">
        <v>600</v>
      </c>
      <c r="G822" s="231">
        <f t="shared" ref="G822" si="60">F822/100*50</f>
        <v>300</v>
      </c>
      <c r="H822" s="3" t="s">
        <v>213</v>
      </c>
    </row>
    <row r="823" spans="1:73" x14ac:dyDescent="0.25">
      <c r="A823" s="142"/>
      <c r="B823" s="216">
        <v>2</v>
      </c>
      <c r="C823" s="109" t="s">
        <v>1989</v>
      </c>
      <c r="D823" s="1" t="s">
        <v>1990</v>
      </c>
      <c r="E823" s="30"/>
      <c r="F823" s="108"/>
      <c r="G823" s="108"/>
      <c r="H823" s="3"/>
    </row>
    <row r="824" spans="1:73" x14ac:dyDescent="0.25">
      <c r="A824" s="142"/>
      <c r="B824" s="216">
        <v>30</v>
      </c>
      <c r="C824" s="109" t="s">
        <v>1991</v>
      </c>
      <c r="D824" s="1" t="s">
        <v>1992</v>
      </c>
      <c r="E824" s="30"/>
      <c r="F824" s="108"/>
      <c r="G824" s="108"/>
      <c r="H824" s="3"/>
    </row>
    <row r="825" spans="1:73" x14ac:dyDescent="0.25">
      <c r="A825" s="142"/>
      <c r="B825" s="216">
        <v>9</v>
      </c>
      <c r="C825" s="109" t="s">
        <v>1993</v>
      </c>
      <c r="D825" s="1" t="s">
        <v>1994</v>
      </c>
      <c r="E825" s="30"/>
      <c r="F825" s="108"/>
      <c r="G825" s="108"/>
      <c r="H825" s="3"/>
    </row>
    <row r="826" spans="1:73" x14ac:dyDescent="0.25">
      <c r="A826" s="142"/>
      <c r="B826" s="216">
        <v>77</v>
      </c>
      <c r="C826" s="109" t="s">
        <v>1995</v>
      </c>
      <c r="D826" s="1" t="s">
        <v>1996</v>
      </c>
      <c r="E826" s="30"/>
      <c r="F826" s="108"/>
      <c r="G826" s="108"/>
      <c r="H826" s="3"/>
    </row>
    <row r="827" spans="1:73" s="12" customFormat="1" x14ac:dyDescent="0.25">
      <c r="A827" s="140"/>
      <c r="B827" s="217">
        <v>73</v>
      </c>
      <c r="C827" s="124" t="s">
        <v>1997</v>
      </c>
      <c r="D827" s="12" t="s">
        <v>1998</v>
      </c>
      <c r="E827" s="61"/>
      <c r="F827" s="122"/>
      <c r="G827" s="122"/>
      <c r="H827" s="32"/>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row>
    <row r="828" spans="1:73" x14ac:dyDescent="0.25">
      <c r="A828" s="138">
        <v>947423</v>
      </c>
      <c r="B828" s="211"/>
      <c r="C828" s="89" t="s">
        <v>368</v>
      </c>
      <c r="D828" s="1"/>
      <c r="E828" s="19"/>
      <c r="F828" s="76">
        <v>760</v>
      </c>
      <c r="G828" s="231">
        <f t="shared" ref="G828" si="61">F828/100*50</f>
        <v>380</v>
      </c>
      <c r="H828" s="3" t="s">
        <v>213</v>
      </c>
    </row>
    <row r="829" spans="1:73" x14ac:dyDescent="0.25">
      <c r="A829" s="138"/>
      <c r="B829" s="211">
        <v>2</v>
      </c>
      <c r="C829" s="3" t="s">
        <v>1053</v>
      </c>
      <c r="D829" s="1"/>
      <c r="E829" s="19"/>
      <c r="F829" s="108"/>
      <c r="G829" s="108"/>
      <c r="H829" s="3"/>
    </row>
    <row r="830" spans="1:73" x14ac:dyDescent="0.25">
      <c r="A830" s="142"/>
      <c r="B830" s="216">
        <v>2</v>
      </c>
      <c r="C830" s="101" t="s">
        <v>395</v>
      </c>
      <c r="D830" s="1"/>
      <c r="E830" s="30"/>
      <c r="F830" s="108"/>
      <c r="G830" s="108"/>
      <c r="H830" s="3"/>
    </row>
    <row r="831" spans="1:73" x14ac:dyDescent="0.25">
      <c r="A831" s="142"/>
      <c r="B831" s="216">
        <v>2</v>
      </c>
      <c r="C831" s="101" t="s">
        <v>396</v>
      </c>
      <c r="D831" s="1"/>
      <c r="E831" s="30"/>
      <c r="F831" s="108"/>
      <c r="G831" s="108"/>
      <c r="H831" s="3"/>
    </row>
    <row r="832" spans="1:73" x14ac:dyDescent="0.25">
      <c r="A832" s="142"/>
      <c r="B832" s="216">
        <v>1</v>
      </c>
      <c r="C832" s="101" t="s">
        <v>397</v>
      </c>
      <c r="D832" s="1"/>
      <c r="E832" s="30"/>
      <c r="F832" s="108"/>
      <c r="G832" s="108"/>
      <c r="H832" s="3"/>
    </row>
    <row r="833" spans="1:73" x14ac:dyDescent="0.25">
      <c r="A833" s="142"/>
      <c r="B833" s="216">
        <v>2</v>
      </c>
      <c r="C833" s="101" t="s">
        <v>398</v>
      </c>
      <c r="D833" s="1"/>
      <c r="E833" s="30"/>
      <c r="F833" s="108"/>
      <c r="G833" s="108"/>
      <c r="H833" s="3"/>
    </row>
    <row r="834" spans="1:73" x14ac:dyDescent="0.25">
      <c r="A834" s="142"/>
      <c r="B834" s="216">
        <v>2</v>
      </c>
      <c r="C834" s="101" t="s">
        <v>399</v>
      </c>
      <c r="D834" s="1"/>
      <c r="E834" s="30"/>
      <c r="F834" s="108"/>
      <c r="G834" s="108"/>
      <c r="H834" s="3"/>
    </row>
    <row r="835" spans="1:73" x14ac:dyDescent="0.25">
      <c r="A835" s="142"/>
      <c r="B835" s="216">
        <v>1</v>
      </c>
      <c r="C835" s="101" t="s">
        <v>400</v>
      </c>
      <c r="D835" s="1"/>
      <c r="E835" s="30"/>
      <c r="F835" s="108"/>
      <c r="G835" s="108"/>
      <c r="H835" s="3"/>
    </row>
    <row r="836" spans="1:73" x14ac:dyDescent="0.25">
      <c r="A836" s="142"/>
      <c r="B836" s="216">
        <v>1</v>
      </c>
      <c r="C836" s="101" t="s">
        <v>401</v>
      </c>
      <c r="D836" s="1"/>
      <c r="E836" s="30"/>
      <c r="F836" s="108"/>
      <c r="G836" s="108"/>
      <c r="H836" s="3"/>
    </row>
    <row r="837" spans="1:73" x14ac:dyDescent="0.25">
      <c r="A837" s="142"/>
      <c r="B837" s="216">
        <v>2</v>
      </c>
      <c r="C837" s="101" t="s">
        <v>402</v>
      </c>
      <c r="D837" s="1"/>
      <c r="E837" s="30"/>
      <c r="F837" s="108"/>
      <c r="G837" s="108"/>
      <c r="H837" s="3"/>
    </row>
    <row r="838" spans="1:73" x14ac:dyDescent="0.25">
      <c r="A838" s="142"/>
      <c r="B838" s="216">
        <v>1</v>
      </c>
      <c r="C838" s="101" t="s">
        <v>403</v>
      </c>
      <c r="D838" s="1"/>
      <c r="E838" s="30"/>
      <c r="F838" s="108"/>
      <c r="G838" s="108"/>
      <c r="H838" s="3"/>
    </row>
    <row r="839" spans="1:73" s="12" customFormat="1" x14ac:dyDescent="0.25">
      <c r="A839" s="140"/>
      <c r="B839" s="217">
        <v>1</v>
      </c>
      <c r="C839" s="114" t="s">
        <v>404</v>
      </c>
      <c r="E839" s="61"/>
      <c r="F839" s="122"/>
      <c r="G839" s="122"/>
      <c r="H839" s="32"/>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row>
    <row r="840" spans="1:73" x14ac:dyDescent="0.25">
      <c r="A840" s="137">
        <v>973991</v>
      </c>
      <c r="B840" s="7"/>
      <c r="C840" s="21" t="s">
        <v>649</v>
      </c>
      <c r="D840" s="1"/>
      <c r="E840" s="1"/>
      <c r="F840" s="60">
        <v>2300</v>
      </c>
      <c r="G840" s="231">
        <f t="shared" ref="G840" si="62">F840/100*50</f>
        <v>1150</v>
      </c>
      <c r="H840" s="1"/>
    </row>
    <row r="841" spans="1:73" x14ac:dyDescent="0.25">
      <c r="A841" s="137"/>
      <c r="B841" s="7">
        <v>26</v>
      </c>
      <c r="C841" s="31" t="s">
        <v>650</v>
      </c>
      <c r="D841" s="31" t="s">
        <v>651</v>
      </c>
      <c r="E841" s="9"/>
      <c r="F841" s="30"/>
      <c r="G841" s="30"/>
      <c r="H841" s="1" t="s">
        <v>664</v>
      </c>
    </row>
    <row r="842" spans="1:73" x14ac:dyDescent="0.25">
      <c r="A842" s="137"/>
      <c r="B842" s="7">
        <v>4</v>
      </c>
      <c r="C842" s="31" t="s">
        <v>652</v>
      </c>
      <c r="D842" s="31" t="s">
        <v>653</v>
      </c>
      <c r="E842" s="9"/>
      <c r="F842" s="30"/>
      <c r="G842" s="30"/>
      <c r="H842" s="1" t="s">
        <v>664</v>
      </c>
    </row>
    <row r="843" spans="1:73" x14ac:dyDescent="0.25">
      <c r="A843" s="137"/>
      <c r="B843" s="7">
        <v>4</v>
      </c>
      <c r="C843" s="31" t="s">
        <v>654</v>
      </c>
      <c r="D843" s="31" t="s">
        <v>655</v>
      </c>
      <c r="E843" s="9"/>
      <c r="F843" s="30"/>
      <c r="G843" s="30"/>
      <c r="H843" s="1" t="s">
        <v>664</v>
      </c>
    </row>
    <row r="844" spans="1:73" x14ac:dyDescent="0.25">
      <c r="A844" s="137"/>
      <c r="B844" s="7">
        <v>9</v>
      </c>
      <c r="C844" s="31" t="s">
        <v>656</v>
      </c>
      <c r="D844" s="31" t="s">
        <v>657</v>
      </c>
      <c r="E844" s="9"/>
      <c r="F844" s="30"/>
      <c r="G844" s="30"/>
      <c r="H844" s="1" t="s">
        <v>664</v>
      </c>
    </row>
    <row r="845" spans="1:73" x14ac:dyDescent="0.25">
      <c r="A845" s="137"/>
      <c r="B845" s="7">
        <v>15</v>
      </c>
      <c r="C845" s="31" t="s">
        <v>658</v>
      </c>
      <c r="D845" s="31" t="s">
        <v>659</v>
      </c>
      <c r="E845" s="9"/>
      <c r="F845" s="30"/>
      <c r="G845" s="30"/>
      <c r="H845" s="1" t="s">
        <v>664</v>
      </c>
    </row>
    <row r="846" spans="1:73" x14ac:dyDescent="0.25">
      <c r="A846" s="137"/>
      <c r="B846" s="7">
        <v>7</v>
      </c>
      <c r="C846" s="31" t="s">
        <v>660</v>
      </c>
      <c r="D846" s="31" t="s">
        <v>661</v>
      </c>
      <c r="E846" s="9"/>
      <c r="F846" s="30"/>
      <c r="G846" s="30"/>
      <c r="H846" s="1" t="s">
        <v>664</v>
      </c>
    </row>
    <row r="847" spans="1:73" x14ac:dyDescent="0.25">
      <c r="A847" s="134"/>
      <c r="B847" s="27">
        <v>8</v>
      </c>
      <c r="C847" s="68" t="s">
        <v>662</v>
      </c>
      <c r="D847" s="68" t="s">
        <v>663</v>
      </c>
      <c r="E847" s="14"/>
      <c r="F847" s="61"/>
      <c r="G847" s="61"/>
      <c r="H847" s="12" t="s">
        <v>664</v>
      </c>
    </row>
    <row r="848" spans="1:73" s="10" customFormat="1" x14ac:dyDescent="0.25">
      <c r="A848" s="136">
        <v>925320</v>
      </c>
      <c r="B848" s="55">
        <v>8</v>
      </c>
      <c r="C848" s="41" t="s">
        <v>315</v>
      </c>
      <c r="E848" s="42">
        <v>10</v>
      </c>
      <c r="F848" s="84">
        <f>B848*E848</f>
        <v>80</v>
      </c>
      <c r="G848" s="231">
        <f t="shared" ref="G848:G868" si="63">F848/100*50</f>
        <v>40</v>
      </c>
      <c r="H848" s="41" t="s">
        <v>209</v>
      </c>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row>
    <row r="849" spans="1:73" x14ac:dyDescent="0.25">
      <c r="A849" s="135">
        <v>955566</v>
      </c>
      <c r="B849" s="47">
        <v>22</v>
      </c>
      <c r="C849" s="10" t="s">
        <v>221</v>
      </c>
      <c r="D849" s="10" t="s">
        <v>1592</v>
      </c>
      <c r="E849" s="10"/>
      <c r="F849" s="65">
        <v>300</v>
      </c>
      <c r="G849" s="231">
        <f t="shared" si="63"/>
        <v>150</v>
      </c>
      <c r="H849" s="10" t="s">
        <v>213</v>
      </c>
    </row>
    <row r="850" spans="1:73" s="10" customFormat="1" x14ac:dyDescent="0.25">
      <c r="A850" s="135" t="s">
        <v>161</v>
      </c>
      <c r="B850" s="47">
        <v>1</v>
      </c>
      <c r="C850" s="10" t="s">
        <v>32</v>
      </c>
      <c r="D850" s="10" t="s">
        <v>1561</v>
      </c>
      <c r="E850" s="48">
        <v>100</v>
      </c>
      <c r="F850" s="48">
        <f>B850*E850</f>
        <v>100</v>
      </c>
      <c r="G850" s="231">
        <f t="shared" si="63"/>
        <v>50</v>
      </c>
      <c r="H850" s="48"/>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row>
    <row r="851" spans="1:73" x14ac:dyDescent="0.25">
      <c r="A851" s="135">
        <v>1010580</v>
      </c>
      <c r="B851" s="47">
        <v>2</v>
      </c>
      <c r="C851" s="10" t="s">
        <v>245</v>
      </c>
      <c r="D851" s="10" t="s">
        <v>1617</v>
      </c>
      <c r="E851" s="59">
        <v>12</v>
      </c>
      <c r="F851" s="65">
        <f>B851*E851</f>
        <v>24</v>
      </c>
      <c r="G851" s="231">
        <f t="shared" si="63"/>
        <v>12</v>
      </c>
      <c r="H851" s="10" t="s">
        <v>213</v>
      </c>
    </row>
    <row r="852" spans="1:73" s="12" customFormat="1" x14ac:dyDescent="0.25">
      <c r="A852" s="134" t="s">
        <v>131</v>
      </c>
      <c r="B852" s="27">
        <v>1</v>
      </c>
      <c r="C852" s="12" t="s">
        <v>6</v>
      </c>
      <c r="E852" s="28">
        <v>450</v>
      </c>
      <c r="F852" s="28">
        <f>B852*E852</f>
        <v>450</v>
      </c>
      <c r="G852" s="231">
        <f t="shared" si="63"/>
        <v>225</v>
      </c>
      <c r="H852" s="28"/>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row>
    <row r="853" spans="1:73" s="10" customFormat="1" x14ac:dyDescent="0.25">
      <c r="A853" s="136">
        <v>1010574</v>
      </c>
      <c r="B853" s="55">
        <v>58</v>
      </c>
      <c r="C853" s="98" t="s">
        <v>939</v>
      </c>
      <c r="D853" s="10" t="s">
        <v>1592</v>
      </c>
      <c r="E853" s="42">
        <v>5.85</v>
      </c>
      <c r="F853" s="42">
        <f>B853*E853</f>
        <v>339.29999999999995</v>
      </c>
      <c r="G853" s="231">
        <f t="shared" si="63"/>
        <v>169.64999999999998</v>
      </c>
      <c r="H853" s="41" t="s">
        <v>213</v>
      </c>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row>
    <row r="854" spans="1:73" s="10" customFormat="1" ht="45" x14ac:dyDescent="0.25">
      <c r="A854" s="136">
        <v>899020</v>
      </c>
      <c r="B854" s="55">
        <v>120</v>
      </c>
      <c r="C854" s="98" t="s">
        <v>308</v>
      </c>
      <c r="D854" s="10" t="s">
        <v>1592</v>
      </c>
      <c r="E854" s="42">
        <v>20</v>
      </c>
      <c r="F854" s="128">
        <f>B854*E854</f>
        <v>2400</v>
      </c>
      <c r="G854" s="231">
        <f t="shared" si="63"/>
        <v>1200</v>
      </c>
      <c r="H854" s="41" t="s">
        <v>205</v>
      </c>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row>
    <row r="855" spans="1:73" s="10" customFormat="1" ht="45" x14ac:dyDescent="0.25">
      <c r="A855" s="136">
        <v>881671</v>
      </c>
      <c r="B855" s="55"/>
      <c r="C855" s="98" t="s">
        <v>1060</v>
      </c>
      <c r="D855" s="10" t="s">
        <v>1702</v>
      </c>
      <c r="E855" s="117"/>
      <c r="F855" s="42">
        <v>152.6</v>
      </c>
      <c r="G855" s="231">
        <f t="shared" si="63"/>
        <v>76.3</v>
      </c>
      <c r="H855" s="4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row>
    <row r="856" spans="1:73" s="12" customFormat="1" x14ac:dyDescent="0.25">
      <c r="A856" s="139">
        <v>913902</v>
      </c>
      <c r="B856" s="218">
        <v>107</v>
      </c>
      <c r="C856" s="32" t="s">
        <v>1364</v>
      </c>
      <c r="D856" s="12" t="s">
        <v>1707</v>
      </c>
      <c r="E856" s="45">
        <v>15</v>
      </c>
      <c r="F856" s="45">
        <f>B856*E856</f>
        <v>1605</v>
      </c>
      <c r="G856" s="231">
        <f t="shared" si="63"/>
        <v>802.5</v>
      </c>
      <c r="H856" s="32"/>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row>
    <row r="857" spans="1:73" s="10" customFormat="1" x14ac:dyDescent="0.25">
      <c r="A857" s="136">
        <v>899074</v>
      </c>
      <c r="B857" s="55">
        <v>2</v>
      </c>
      <c r="C857" s="41" t="s">
        <v>309</v>
      </c>
      <c r="D857" s="10" t="s">
        <v>1572</v>
      </c>
      <c r="E857" s="42">
        <v>500</v>
      </c>
      <c r="F857" s="59">
        <v>1000</v>
      </c>
      <c r="G857" s="231">
        <f t="shared" si="63"/>
        <v>500</v>
      </c>
      <c r="H857" s="41" t="s">
        <v>205</v>
      </c>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row>
    <row r="858" spans="1:73" s="10" customFormat="1" x14ac:dyDescent="0.25">
      <c r="A858" s="136">
        <v>925344</v>
      </c>
      <c r="B858" s="55">
        <v>2</v>
      </c>
      <c r="C858" s="41" t="s">
        <v>316</v>
      </c>
      <c r="D858" s="10" t="s">
        <v>1706</v>
      </c>
      <c r="E858" s="42">
        <v>76.5</v>
      </c>
      <c r="F858" s="84">
        <f>B858*E858</f>
        <v>153</v>
      </c>
      <c r="G858" s="231">
        <f t="shared" si="63"/>
        <v>76.5</v>
      </c>
      <c r="H858" s="41" t="s">
        <v>213</v>
      </c>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row>
    <row r="859" spans="1:73" s="10" customFormat="1" x14ac:dyDescent="0.25">
      <c r="A859" s="136">
        <v>876347</v>
      </c>
      <c r="B859" s="55">
        <v>7</v>
      </c>
      <c r="C859" s="41" t="s">
        <v>1079</v>
      </c>
      <c r="D859" s="10" t="s">
        <v>1999</v>
      </c>
      <c r="E859" s="117"/>
      <c r="F859" s="42">
        <v>224</v>
      </c>
      <c r="G859" s="231">
        <f t="shared" si="63"/>
        <v>112.00000000000001</v>
      </c>
      <c r="H859" s="4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row>
    <row r="860" spans="1:73" x14ac:dyDescent="0.25">
      <c r="A860" s="135">
        <v>1008627</v>
      </c>
      <c r="B860" s="27"/>
      <c r="C860" s="12" t="s">
        <v>266</v>
      </c>
      <c r="D860" s="12" t="s">
        <v>1625</v>
      </c>
      <c r="E860" s="12"/>
      <c r="F860" s="69">
        <v>80</v>
      </c>
      <c r="G860" s="231">
        <f t="shared" si="63"/>
        <v>40</v>
      </c>
      <c r="H860" s="12" t="s">
        <v>213</v>
      </c>
    </row>
    <row r="861" spans="1:73" x14ac:dyDescent="0.25">
      <c r="A861" s="137">
        <v>967493</v>
      </c>
      <c r="B861" s="7">
        <v>6</v>
      </c>
      <c r="C861" s="1" t="s">
        <v>1986</v>
      </c>
      <c r="D861" s="1"/>
      <c r="E861" s="81">
        <v>20</v>
      </c>
      <c r="F861" s="15">
        <f>SUM(B861*E861)</f>
        <v>120</v>
      </c>
      <c r="G861" s="231">
        <f t="shared" si="63"/>
        <v>60</v>
      </c>
      <c r="H861" s="1" t="s">
        <v>213</v>
      </c>
    </row>
    <row r="862" spans="1:73" x14ac:dyDescent="0.25">
      <c r="A862" s="137"/>
      <c r="B862" s="7">
        <v>3</v>
      </c>
      <c r="C862" s="1" t="s">
        <v>1987</v>
      </c>
      <c r="D862" s="1"/>
      <c r="E862" s="11">
        <v>30</v>
      </c>
      <c r="F862" s="15">
        <f>SUM(B862*E862)</f>
        <v>90</v>
      </c>
      <c r="G862" s="231">
        <f t="shared" si="63"/>
        <v>45</v>
      </c>
      <c r="H862" s="1"/>
    </row>
    <row r="863" spans="1:73" x14ac:dyDescent="0.25">
      <c r="A863" s="134"/>
      <c r="B863" s="27">
        <v>1</v>
      </c>
      <c r="C863" s="12" t="s">
        <v>1988</v>
      </c>
      <c r="D863" s="12"/>
      <c r="E863" s="66">
        <v>60</v>
      </c>
      <c r="F863" s="35">
        <f>SUM(B863*E863)</f>
        <v>60</v>
      </c>
      <c r="G863" s="231">
        <f t="shared" si="63"/>
        <v>30</v>
      </c>
      <c r="H863" s="12"/>
    </row>
    <row r="864" spans="1:73" s="10" customFormat="1" x14ac:dyDescent="0.25">
      <c r="A864" s="135" t="s">
        <v>174</v>
      </c>
      <c r="B864" s="47">
        <v>1</v>
      </c>
      <c r="C864" s="10" t="s">
        <v>44</v>
      </c>
      <c r="D864" s="10" t="s">
        <v>1551</v>
      </c>
      <c r="E864" s="48">
        <v>67</v>
      </c>
      <c r="F864" s="48">
        <f>B864*E864</f>
        <v>67</v>
      </c>
      <c r="G864" s="231">
        <f t="shared" si="63"/>
        <v>33.5</v>
      </c>
      <c r="H864" s="48"/>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row>
    <row r="865" spans="1:73" s="10" customFormat="1" x14ac:dyDescent="0.25">
      <c r="A865" s="135" t="s">
        <v>142</v>
      </c>
      <c r="B865" s="47">
        <v>2</v>
      </c>
      <c r="C865" s="10" t="s">
        <v>15</v>
      </c>
      <c r="D865" s="10" t="s">
        <v>1572</v>
      </c>
      <c r="E865" s="48">
        <v>250</v>
      </c>
      <c r="F865" s="48">
        <f>B865*E865</f>
        <v>500</v>
      </c>
      <c r="G865" s="231">
        <f t="shared" si="63"/>
        <v>250</v>
      </c>
      <c r="H865" s="48"/>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row>
    <row r="866" spans="1:73" s="10" customFormat="1" x14ac:dyDescent="0.25">
      <c r="A866" s="135" t="s">
        <v>145</v>
      </c>
      <c r="B866" s="47">
        <v>11</v>
      </c>
      <c r="C866" s="10" t="s">
        <v>18</v>
      </c>
      <c r="D866" s="10" t="s">
        <v>1570</v>
      </c>
      <c r="E866" s="48">
        <v>180</v>
      </c>
      <c r="F866" s="48">
        <f>B866*E866</f>
        <v>1980</v>
      </c>
      <c r="G866" s="231">
        <f t="shared" si="63"/>
        <v>990</v>
      </c>
      <c r="H866" s="48" t="s">
        <v>205</v>
      </c>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row>
    <row r="867" spans="1:73" s="10" customFormat="1" x14ac:dyDescent="0.25">
      <c r="A867" s="136">
        <v>973774</v>
      </c>
      <c r="B867" s="55">
        <v>2</v>
      </c>
      <c r="C867" s="41" t="s">
        <v>1122</v>
      </c>
      <c r="E867" s="42">
        <v>112.84</v>
      </c>
      <c r="F867" s="123">
        <f>B867*E867</f>
        <v>225.68</v>
      </c>
      <c r="G867" s="231">
        <f t="shared" si="63"/>
        <v>112.84</v>
      </c>
      <c r="H867" s="4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row>
    <row r="868" spans="1:73" s="12" customFormat="1" x14ac:dyDescent="0.25">
      <c r="A868" s="47" t="s">
        <v>2089</v>
      </c>
      <c r="B868" s="10"/>
      <c r="C868" s="240" t="s">
        <v>2088</v>
      </c>
      <c r="D868" s="10"/>
      <c r="E868" s="48"/>
      <c r="F868" s="241">
        <v>40</v>
      </c>
      <c r="G868" s="231">
        <f t="shared" si="63"/>
        <v>20</v>
      </c>
      <c r="H868" s="4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row>
    <row r="869" spans="1:73" s="12" customFormat="1" x14ac:dyDescent="0.25">
      <c r="A869" s="1"/>
      <c r="B869" s="239"/>
      <c r="C869" s="5"/>
      <c r="D869" s="1"/>
      <c r="E869" s="6"/>
      <c r="F869" s="7"/>
      <c r="G869" s="45"/>
      <c r="H869" s="32"/>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row>
    <row r="870" spans="1:73" s="40" customFormat="1" x14ac:dyDescent="0.25">
      <c r="A870" s="173"/>
      <c r="B870" s="174"/>
      <c r="C870" s="169" t="s">
        <v>2022</v>
      </c>
      <c r="D870" s="175"/>
      <c r="E870" s="176"/>
      <c r="F870" s="176"/>
      <c r="G870" s="176"/>
      <c r="H870" s="176"/>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row>
    <row r="871" spans="1:73" s="10" customFormat="1" x14ac:dyDescent="0.25">
      <c r="A871" s="136">
        <v>925317</v>
      </c>
      <c r="B871" s="55"/>
      <c r="C871" s="41" t="s">
        <v>1058</v>
      </c>
      <c r="D871" s="10" t="s">
        <v>1592</v>
      </c>
      <c r="E871" s="117"/>
      <c r="F871" s="42">
        <v>800</v>
      </c>
      <c r="G871" s="231">
        <f t="shared" ref="G871:G873" si="64">F871/100*50</f>
        <v>400</v>
      </c>
      <c r="H871" s="41" t="s">
        <v>209</v>
      </c>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row>
    <row r="872" spans="1:73" s="10" customFormat="1" x14ac:dyDescent="0.25">
      <c r="A872" s="136">
        <v>926636</v>
      </c>
      <c r="B872" s="55"/>
      <c r="C872" s="98" t="s">
        <v>1704</v>
      </c>
      <c r="D872" s="10" t="s">
        <v>1703</v>
      </c>
      <c r="E872" s="117"/>
      <c r="F872" s="42">
        <v>2000</v>
      </c>
      <c r="G872" s="231">
        <f t="shared" si="64"/>
        <v>1000</v>
      </c>
      <c r="H872" s="41" t="s">
        <v>209</v>
      </c>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row>
    <row r="873" spans="1:73" s="10" customFormat="1" x14ac:dyDescent="0.25">
      <c r="A873" s="136">
        <v>925393</v>
      </c>
      <c r="B873" s="55">
        <v>1</v>
      </c>
      <c r="C873" s="41" t="s">
        <v>317</v>
      </c>
      <c r="E873" s="42"/>
      <c r="F873" s="84">
        <v>1000</v>
      </c>
      <c r="G873" s="231">
        <f t="shared" si="64"/>
        <v>500</v>
      </c>
      <c r="H873" s="41" t="s">
        <v>213</v>
      </c>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row>
    <row r="874" spans="1:73" s="1" customFormat="1" x14ac:dyDescent="0.25">
      <c r="A874" s="137"/>
      <c r="B874" s="7"/>
      <c r="E874" s="6"/>
      <c r="F874" s="6"/>
      <c r="G874" s="6"/>
      <c r="H874" s="6"/>
    </row>
    <row r="875" spans="1:73" s="12" customFormat="1" x14ac:dyDescent="0.25">
      <c r="A875" s="165"/>
      <c r="B875" s="166"/>
      <c r="C875" s="169" t="s">
        <v>1806</v>
      </c>
      <c r="D875" s="167"/>
      <c r="E875" s="168"/>
      <c r="F875" s="168"/>
      <c r="G875" s="168"/>
      <c r="H875" s="168"/>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row>
    <row r="876" spans="1:73" s="10" customFormat="1" x14ac:dyDescent="0.25">
      <c r="A876" s="135" t="s">
        <v>117</v>
      </c>
      <c r="B876" s="47">
        <v>1</v>
      </c>
      <c r="C876" s="10" t="s">
        <v>75</v>
      </c>
      <c r="D876" s="10" t="s">
        <v>1529</v>
      </c>
      <c r="E876" s="48">
        <v>40</v>
      </c>
      <c r="F876" s="48">
        <f>B876*E876</f>
        <v>40</v>
      </c>
      <c r="G876" s="231">
        <f t="shared" ref="G876:G885" si="65">F876/100*50</f>
        <v>20</v>
      </c>
      <c r="H876" s="48"/>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row>
    <row r="877" spans="1:73" s="10" customFormat="1" x14ac:dyDescent="0.25">
      <c r="A877" s="135" t="s">
        <v>120</v>
      </c>
      <c r="B877" s="47">
        <v>1</v>
      </c>
      <c r="C877" s="10" t="s">
        <v>72</v>
      </c>
      <c r="E877" s="48">
        <v>40</v>
      </c>
      <c r="F877" s="48">
        <f>B877*E877</f>
        <v>40</v>
      </c>
      <c r="G877" s="231">
        <f t="shared" si="65"/>
        <v>20</v>
      </c>
      <c r="H877" s="48" t="s">
        <v>205</v>
      </c>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row>
    <row r="878" spans="1:73" s="10" customFormat="1" x14ac:dyDescent="0.25">
      <c r="A878" s="83">
        <v>2913</v>
      </c>
      <c r="B878" s="149">
        <v>1</v>
      </c>
      <c r="C878" s="151" t="s">
        <v>1782</v>
      </c>
      <c r="D878" s="10" t="s">
        <v>1808</v>
      </c>
      <c r="E878" s="150"/>
      <c r="F878" s="42">
        <v>15</v>
      </c>
      <c r="G878" s="231">
        <f t="shared" si="65"/>
        <v>7.5</v>
      </c>
      <c r="H878" s="41" t="s">
        <v>209</v>
      </c>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row>
    <row r="879" spans="1:73" s="10" customFormat="1" x14ac:dyDescent="0.25">
      <c r="A879" s="136">
        <v>964925</v>
      </c>
      <c r="B879" s="55">
        <v>1</v>
      </c>
      <c r="C879" s="41" t="s">
        <v>441</v>
      </c>
      <c r="E879" s="42"/>
      <c r="F879" s="42">
        <v>25</v>
      </c>
      <c r="G879" s="231">
        <f t="shared" si="65"/>
        <v>12.5</v>
      </c>
      <c r="H879" s="41" t="s">
        <v>209</v>
      </c>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row>
    <row r="880" spans="1:73" s="10" customFormat="1" x14ac:dyDescent="0.25">
      <c r="A880" s="136">
        <v>964927</v>
      </c>
      <c r="B880" s="55">
        <v>1</v>
      </c>
      <c r="C880" s="41" t="s">
        <v>442</v>
      </c>
      <c r="E880" s="42"/>
      <c r="F880" s="42">
        <v>15</v>
      </c>
      <c r="G880" s="231">
        <f t="shared" si="65"/>
        <v>7.5</v>
      </c>
      <c r="H880" s="41" t="s">
        <v>209</v>
      </c>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row>
    <row r="881" spans="1:73" s="10" customFormat="1" x14ac:dyDescent="0.25">
      <c r="A881" s="136">
        <v>868302</v>
      </c>
      <c r="B881" s="55">
        <v>42</v>
      </c>
      <c r="C881" s="41" t="s">
        <v>2012</v>
      </c>
      <c r="D881" s="10" t="s">
        <v>2011</v>
      </c>
      <c r="E881" s="42">
        <v>19</v>
      </c>
      <c r="F881" s="84">
        <f>B881*E881</f>
        <v>798</v>
      </c>
      <c r="G881" s="231">
        <f t="shared" si="65"/>
        <v>399</v>
      </c>
      <c r="H881" s="41" t="s">
        <v>205</v>
      </c>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row>
    <row r="882" spans="1:73" s="10" customFormat="1" x14ac:dyDescent="0.25">
      <c r="A882" s="136">
        <v>982077</v>
      </c>
      <c r="B882" s="55">
        <v>15</v>
      </c>
      <c r="C882" s="41" t="s">
        <v>2013</v>
      </c>
      <c r="D882" s="10" t="s">
        <v>1569</v>
      </c>
      <c r="E882" s="42">
        <v>50</v>
      </c>
      <c r="F882" s="42">
        <v>750</v>
      </c>
      <c r="G882" s="231">
        <f t="shared" si="65"/>
        <v>375</v>
      </c>
      <c r="H882" s="41" t="s">
        <v>209</v>
      </c>
      <c r="I882" s="6"/>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row>
    <row r="883" spans="1:73" s="12" customFormat="1" x14ac:dyDescent="0.25">
      <c r="A883" s="134" t="s">
        <v>133</v>
      </c>
      <c r="B883" s="27">
        <v>1</v>
      </c>
      <c r="C883" s="12" t="s">
        <v>1797</v>
      </c>
      <c r="E883" s="28">
        <v>200</v>
      </c>
      <c r="F883" s="28">
        <f>B883*E883</f>
        <v>200</v>
      </c>
      <c r="G883" s="231">
        <f t="shared" si="65"/>
        <v>100</v>
      </c>
      <c r="H883" s="28" t="s">
        <v>204</v>
      </c>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row>
    <row r="884" spans="1:73" x14ac:dyDescent="0.25">
      <c r="A884" s="139" t="s">
        <v>1464</v>
      </c>
      <c r="B884" s="218">
        <v>2</v>
      </c>
      <c r="C884" s="24" t="s">
        <v>2049</v>
      </c>
      <c r="D884" s="12"/>
      <c r="E884" s="39">
        <v>10</v>
      </c>
      <c r="F884" s="45">
        <f>B884*E884</f>
        <v>20</v>
      </c>
      <c r="G884" s="231">
        <f t="shared" si="65"/>
        <v>10</v>
      </c>
      <c r="H884" s="32" t="s">
        <v>209</v>
      </c>
    </row>
    <row r="885" spans="1:73" customFormat="1" x14ac:dyDescent="0.25">
      <c r="A885" s="188"/>
      <c r="B885" s="188">
        <v>8</v>
      </c>
      <c r="C885" s="10" t="s">
        <v>1818</v>
      </c>
      <c r="D885" s="10"/>
      <c r="E885" s="48">
        <v>10</v>
      </c>
      <c r="F885" s="48">
        <f>B885*E885</f>
        <v>80</v>
      </c>
      <c r="G885" s="231">
        <f t="shared" si="65"/>
        <v>40</v>
      </c>
      <c r="H885" s="190" t="s">
        <v>209</v>
      </c>
    </row>
    <row r="886" spans="1:73" customFormat="1" x14ac:dyDescent="0.25">
      <c r="A886" s="191"/>
      <c r="B886" s="191"/>
      <c r="C886" s="12"/>
      <c r="D886" s="12"/>
      <c r="E886" s="28"/>
      <c r="F886" s="28"/>
      <c r="G886" s="28"/>
      <c r="H886" s="192"/>
    </row>
    <row r="887" spans="1:73" s="12" customFormat="1" x14ac:dyDescent="0.25">
      <c r="A887" s="165"/>
      <c r="B887" s="166"/>
      <c r="C887" s="169" t="s">
        <v>2055</v>
      </c>
      <c r="D887" s="167"/>
      <c r="E887" s="168"/>
      <c r="F887" s="168"/>
      <c r="G887" s="168"/>
      <c r="H887" s="168"/>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row>
    <row r="888" spans="1:73" s="10" customFormat="1" x14ac:dyDescent="0.25">
      <c r="A888" s="135" t="s">
        <v>164</v>
      </c>
      <c r="B888" s="47">
        <v>1</v>
      </c>
      <c r="C888" s="10" t="s">
        <v>34</v>
      </c>
      <c r="D888" s="10" t="s">
        <v>1559</v>
      </c>
      <c r="E888" s="48">
        <v>90</v>
      </c>
      <c r="F888" s="48">
        <f>B888*E888</f>
        <v>90</v>
      </c>
      <c r="G888" s="231">
        <f t="shared" ref="G888" si="66">F888/100*50</f>
        <v>45</v>
      </c>
      <c r="H888" s="48" t="s">
        <v>205</v>
      </c>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row>
    <row r="889" spans="1:73" s="1" customFormat="1" x14ac:dyDescent="0.25">
      <c r="A889" s="137"/>
      <c r="B889" s="7"/>
      <c r="E889" s="6"/>
      <c r="F889" s="6"/>
      <c r="G889" s="6"/>
      <c r="H889" s="6"/>
    </row>
    <row r="890" spans="1:73" s="12" customFormat="1" x14ac:dyDescent="0.25">
      <c r="A890" s="165"/>
      <c r="B890" s="166"/>
      <c r="C890" s="169" t="s">
        <v>2039</v>
      </c>
      <c r="D890" s="167"/>
      <c r="E890" s="168"/>
      <c r="F890" s="168"/>
      <c r="G890" s="168"/>
      <c r="H890" s="168"/>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row>
    <row r="891" spans="1:73" x14ac:dyDescent="0.25">
      <c r="A891" s="252">
        <v>964429</v>
      </c>
      <c r="B891" s="47"/>
      <c r="C891" s="125" t="s">
        <v>2112</v>
      </c>
      <c r="D891" s="135" t="s">
        <v>2111</v>
      </c>
      <c r="E891" s="48"/>
      <c r="F891" s="48">
        <v>275</v>
      </c>
      <c r="G891" s="235">
        <f t="shared" ref="G891:G913" si="67">F891/100*50</f>
        <v>137.5</v>
      </c>
      <c r="H891" s="48"/>
    </row>
    <row r="892" spans="1:73" x14ac:dyDescent="0.25">
      <c r="A892" s="252">
        <v>1015963</v>
      </c>
      <c r="B892" s="47"/>
      <c r="C892" s="125" t="s">
        <v>2113</v>
      </c>
      <c r="D892" s="135" t="s">
        <v>2114</v>
      </c>
      <c r="E892" s="48"/>
      <c r="F892" s="48">
        <v>500</v>
      </c>
      <c r="G892" s="235">
        <f t="shared" si="67"/>
        <v>250</v>
      </c>
      <c r="H892" s="48"/>
    </row>
    <row r="893" spans="1:73" x14ac:dyDescent="0.25">
      <c r="A893" s="252">
        <v>1015966</v>
      </c>
      <c r="B893" s="47"/>
      <c r="C893" s="125" t="s">
        <v>2115</v>
      </c>
      <c r="D893" s="135" t="s">
        <v>1577</v>
      </c>
      <c r="E893" s="48"/>
      <c r="F893" s="48">
        <v>500</v>
      </c>
      <c r="G893" s="235">
        <f t="shared" si="67"/>
        <v>250</v>
      </c>
      <c r="H893" s="48"/>
    </row>
    <row r="894" spans="1:73" x14ac:dyDescent="0.25">
      <c r="A894" s="135"/>
      <c r="B894" s="47"/>
      <c r="C894" s="125" t="s">
        <v>2117</v>
      </c>
      <c r="D894" s="135" t="s">
        <v>1585</v>
      </c>
      <c r="E894" s="48"/>
      <c r="F894" s="48">
        <v>230</v>
      </c>
      <c r="G894" s="235">
        <f t="shared" si="67"/>
        <v>114.99999999999999</v>
      </c>
      <c r="H894" s="48"/>
    </row>
    <row r="895" spans="1:73" x14ac:dyDescent="0.25">
      <c r="A895" s="135"/>
      <c r="B895" s="47"/>
      <c r="C895" s="125" t="s">
        <v>2116</v>
      </c>
      <c r="D895" s="10"/>
      <c r="E895" s="48"/>
      <c r="F895" s="48">
        <v>780</v>
      </c>
      <c r="G895" s="235">
        <f t="shared" si="67"/>
        <v>390</v>
      </c>
      <c r="H895" s="48"/>
    </row>
    <row r="896" spans="1:73" x14ac:dyDescent="0.25">
      <c r="A896" s="135"/>
      <c r="B896" s="47"/>
      <c r="C896" s="125" t="s">
        <v>2118</v>
      </c>
      <c r="D896" s="10"/>
      <c r="E896" s="48"/>
      <c r="F896" s="48">
        <v>310</v>
      </c>
      <c r="G896" s="235">
        <f t="shared" si="67"/>
        <v>155</v>
      </c>
      <c r="H896" s="48"/>
    </row>
    <row r="897" spans="1:73" x14ac:dyDescent="0.25">
      <c r="C897" s="248" t="s">
        <v>2119</v>
      </c>
      <c r="F897" s="34">
        <v>1200</v>
      </c>
      <c r="G897" s="231">
        <f t="shared" si="67"/>
        <v>600</v>
      </c>
    </row>
    <row r="898" spans="1:73" s="10" customFormat="1" x14ac:dyDescent="0.25">
      <c r="A898" s="135" t="s">
        <v>176</v>
      </c>
      <c r="B898" s="47">
        <v>3</v>
      </c>
      <c r="C898" s="10" t="s">
        <v>46</v>
      </c>
      <c r="D898" s="10" t="s">
        <v>1549</v>
      </c>
      <c r="E898" s="48">
        <v>65</v>
      </c>
      <c r="F898" s="48">
        <f>B898*E898</f>
        <v>195</v>
      </c>
      <c r="G898" s="231">
        <f t="shared" si="67"/>
        <v>97.5</v>
      </c>
      <c r="H898" s="48"/>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row>
    <row r="899" spans="1:73" x14ac:dyDescent="0.25">
      <c r="A899" s="134">
        <v>961423</v>
      </c>
      <c r="B899" s="27"/>
      <c r="C899" s="12" t="s">
        <v>269</v>
      </c>
      <c r="D899" s="12" t="s">
        <v>1619</v>
      </c>
      <c r="E899" s="12"/>
      <c r="F899" s="69">
        <v>70</v>
      </c>
      <c r="G899" s="231">
        <f t="shared" si="67"/>
        <v>35</v>
      </c>
      <c r="H899" s="12" t="s">
        <v>209</v>
      </c>
    </row>
    <row r="900" spans="1:73" x14ac:dyDescent="0.25">
      <c r="A900" s="135">
        <v>987157</v>
      </c>
      <c r="B900" s="57"/>
      <c r="C900" s="10" t="s">
        <v>302</v>
      </c>
      <c r="D900" s="10"/>
      <c r="E900" s="10"/>
      <c r="F900" s="48">
        <v>260</v>
      </c>
      <c r="G900" s="231">
        <f t="shared" si="67"/>
        <v>130</v>
      </c>
      <c r="H900" s="48" t="s">
        <v>204</v>
      </c>
    </row>
    <row r="901" spans="1:73" s="10" customFormat="1" x14ac:dyDescent="0.25">
      <c r="A901" s="135" t="s">
        <v>163</v>
      </c>
      <c r="B901" s="47">
        <v>1</v>
      </c>
      <c r="C901" s="10" t="s">
        <v>33</v>
      </c>
      <c r="E901" s="48">
        <v>90</v>
      </c>
      <c r="F901" s="48">
        <f>B901*E901</f>
        <v>90</v>
      </c>
      <c r="G901" s="231">
        <f t="shared" si="67"/>
        <v>45</v>
      </c>
      <c r="H901" s="48" t="s">
        <v>204</v>
      </c>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row>
    <row r="902" spans="1:73" customFormat="1" x14ac:dyDescent="0.25">
      <c r="A902" s="188"/>
      <c r="B902" s="188">
        <v>2</v>
      </c>
      <c r="C902" s="41" t="s">
        <v>1845</v>
      </c>
      <c r="D902" s="204"/>
      <c r="E902" s="190"/>
      <c r="F902" s="190">
        <v>10</v>
      </c>
      <c r="G902" s="231">
        <f t="shared" si="67"/>
        <v>5</v>
      </c>
      <c r="H902" s="190" t="s">
        <v>204</v>
      </c>
    </row>
    <row r="903" spans="1:73" customFormat="1" x14ac:dyDescent="0.25">
      <c r="A903" s="188"/>
      <c r="B903" s="188">
        <v>1</v>
      </c>
      <c r="C903" s="204" t="s">
        <v>2042</v>
      </c>
      <c r="D903" s="204" t="s">
        <v>2043</v>
      </c>
      <c r="E903" s="190"/>
      <c r="F903" s="190">
        <v>10</v>
      </c>
      <c r="G903" s="231">
        <f t="shared" si="67"/>
        <v>5</v>
      </c>
      <c r="H903" s="190" t="s">
        <v>204</v>
      </c>
      <c r="J903" t="s">
        <v>2044</v>
      </c>
    </row>
    <row r="904" spans="1:73" customFormat="1" x14ac:dyDescent="0.25">
      <c r="A904" s="188"/>
      <c r="B904" s="188">
        <v>2</v>
      </c>
      <c r="C904" s="207" t="s">
        <v>2045</v>
      </c>
      <c r="D904" s="204" t="s">
        <v>2043</v>
      </c>
      <c r="E904" s="190">
        <v>10</v>
      </c>
      <c r="F904" s="190">
        <v>20</v>
      </c>
      <c r="G904" s="231">
        <f t="shared" si="67"/>
        <v>10</v>
      </c>
      <c r="H904" s="190" t="s">
        <v>204</v>
      </c>
      <c r="J904" t="s">
        <v>2044</v>
      </c>
    </row>
    <row r="905" spans="1:73" customFormat="1" x14ac:dyDescent="0.25">
      <c r="A905" s="191"/>
      <c r="B905" s="191">
        <v>1</v>
      </c>
      <c r="C905" s="208" t="s">
        <v>2046</v>
      </c>
      <c r="D905" s="205" t="s">
        <v>2043</v>
      </c>
      <c r="E905" s="192"/>
      <c r="F905" s="192">
        <v>10</v>
      </c>
      <c r="G905" s="231">
        <f t="shared" si="67"/>
        <v>5</v>
      </c>
      <c r="H905" s="192" t="s">
        <v>204</v>
      </c>
      <c r="J905" t="s">
        <v>2044</v>
      </c>
    </row>
    <row r="906" spans="1:73" customFormat="1" x14ac:dyDescent="0.25">
      <c r="A906" s="188"/>
      <c r="B906" s="188">
        <v>1</v>
      </c>
      <c r="C906" s="207" t="s">
        <v>2047</v>
      </c>
      <c r="D906" s="204" t="s">
        <v>2043</v>
      </c>
      <c r="E906" s="190"/>
      <c r="F906" s="190">
        <v>10</v>
      </c>
      <c r="G906" s="231">
        <f t="shared" si="67"/>
        <v>5</v>
      </c>
      <c r="H906" s="190" t="s">
        <v>204</v>
      </c>
      <c r="J906" t="s">
        <v>2044</v>
      </c>
    </row>
    <row r="907" spans="1:73" s="1" customFormat="1" x14ac:dyDescent="0.25">
      <c r="A907" s="47"/>
      <c r="B907" s="47">
        <v>1</v>
      </c>
      <c r="C907" s="209" t="s">
        <v>2051</v>
      </c>
      <c r="D907" s="10" t="s">
        <v>2052</v>
      </c>
      <c r="E907" s="59"/>
      <c r="F907" s="48">
        <v>25</v>
      </c>
      <c r="G907" s="231">
        <f t="shared" si="67"/>
        <v>12.5</v>
      </c>
      <c r="H907" s="48" t="s">
        <v>204</v>
      </c>
      <c r="J907" s="1" t="s">
        <v>2044</v>
      </c>
    </row>
    <row r="908" spans="1:73" s="1" customFormat="1" x14ac:dyDescent="0.25">
      <c r="A908" s="7"/>
      <c r="B908" s="7">
        <v>1</v>
      </c>
      <c r="C908" s="206" t="s">
        <v>2053</v>
      </c>
      <c r="D908" s="1" t="s">
        <v>2054</v>
      </c>
      <c r="E908" s="6"/>
      <c r="F908" s="6">
        <v>20</v>
      </c>
      <c r="G908" s="231">
        <f t="shared" si="67"/>
        <v>10</v>
      </c>
      <c r="H908" s="6" t="s">
        <v>204</v>
      </c>
      <c r="J908" s="1" t="s">
        <v>2044</v>
      </c>
    </row>
    <row r="909" spans="1:73" s="10" customFormat="1" x14ac:dyDescent="0.25">
      <c r="A909" s="136">
        <v>912403</v>
      </c>
      <c r="B909" s="55">
        <v>685</v>
      </c>
      <c r="C909" s="41" t="s">
        <v>1501</v>
      </c>
      <c r="D909" s="10" t="s">
        <v>1638</v>
      </c>
      <c r="E909" s="42">
        <v>5</v>
      </c>
      <c r="F909" s="42">
        <f>B909*E909</f>
        <v>3425</v>
      </c>
      <c r="G909" s="231">
        <f t="shared" si="67"/>
        <v>1712.5</v>
      </c>
      <c r="H909" s="4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row>
    <row r="910" spans="1:73" s="10" customFormat="1" x14ac:dyDescent="0.25">
      <c r="A910" s="136">
        <v>885455</v>
      </c>
      <c r="B910" s="55"/>
      <c r="C910" s="41" t="s">
        <v>307</v>
      </c>
      <c r="E910" s="42"/>
      <c r="F910" s="42">
        <v>450</v>
      </c>
      <c r="G910" s="231">
        <f t="shared" si="67"/>
        <v>225</v>
      </c>
      <c r="H910" s="41" t="s">
        <v>209</v>
      </c>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row>
    <row r="911" spans="1:73" x14ac:dyDescent="0.25">
      <c r="A911" s="135">
        <v>942290</v>
      </c>
      <c r="B911" s="47"/>
      <c r="C911" s="10" t="s">
        <v>203</v>
      </c>
      <c r="D911" s="10"/>
      <c r="E911" s="10"/>
      <c r="F911" s="44">
        <v>400</v>
      </c>
      <c r="G911" s="231">
        <f t="shared" si="67"/>
        <v>200</v>
      </c>
      <c r="H911" s="10" t="s">
        <v>204</v>
      </c>
    </row>
    <row r="912" spans="1:73" x14ac:dyDescent="0.25">
      <c r="A912" s="135">
        <v>956105</v>
      </c>
      <c r="B912" s="47"/>
      <c r="C912" s="10" t="s">
        <v>1211</v>
      </c>
      <c r="D912" s="10"/>
      <c r="E912" s="10"/>
      <c r="F912" s="44">
        <v>50</v>
      </c>
      <c r="G912" s="231">
        <f t="shared" si="67"/>
        <v>25</v>
      </c>
      <c r="H912" s="10" t="s">
        <v>204</v>
      </c>
    </row>
    <row r="913" spans="1:8" x14ac:dyDescent="0.25">
      <c r="A913" s="144" t="s">
        <v>1491</v>
      </c>
      <c r="B913" s="219"/>
      <c r="C913" s="89" t="s">
        <v>890</v>
      </c>
      <c r="E913" s="19"/>
      <c r="F913" s="76">
        <v>890</v>
      </c>
      <c r="G913" s="231">
        <f t="shared" si="67"/>
        <v>445</v>
      </c>
      <c r="H913" s="3"/>
    </row>
    <row r="914" spans="1:8" x14ac:dyDescent="0.25">
      <c r="A914" s="144"/>
      <c r="B914" s="219">
        <v>2</v>
      </c>
      <c r="C914" s="1" t="s">
        <v>946</v>
      </c>
      <c r="E914" s="5"/>
      <c r="F914" s="19"/>
      <c r="G914" s="19"/>
      <c r="H914" s="1" t="s">
        <v>205</v>
      </c>
    </row>
    <row r="915" spans="1:8" x14ac:dyDescent="0.25">
      <c r="A915" s="144"/>
      <c r="B915" s="219">
        <v>20</v>
      </c>
      <c r="C915" s="1" t="s">
        <v>1385</v>
      </c>
      <c r="E915" s="5"/>
      <c r="F915" s="19"/>
      <c r="G915" s="19"/>
      <c r="H915" s="1" t="s">
        <v>205</v>
      </c>
    </row>
    <row r="916" spans="1:8" x14ac:dyDescent="0.25">
      <c r="A916" s="144"/>
      <c r="B916" s="219">
        <v>4</v>
      </c>
      <c r="C916" s="1" t="s">
        <v>947</v>
      </c>
      <c r="E916" s="5"/>
      <c r="F916" s="19"/>
      <c r="G916" s="19"/>
      <c r="H916" s="1" t="s">
        <v>205</v>
      </c>
    </row>
    <row r="917" spans="1:8" x14ac:dyDescent="0.25">
      <c r="A917" s="144"/>
      <c r="B917" s="219">
        <v>1</v>
      </c>
      <c r="C917" s="1" t="s">
        <v>948</v>
      </c>
      <c r="E917" s="5"/>
      <c r="F917" s="19"/>
      <c r="G917" s="19"/>
      <c r="H917" s="1" t="s">
        <v>205</v>
      </c>
    </row>
    <row r="918" spans="1:8" x14ac:dyDescent="0.25">
      <c r="A918" s="144"/>
      <c r="B918" s="219">
        <v>50</v>
      </c>
      <c r="C918" s="1" t="s">
        <v>949</v>
      </c>
      <c r="E918" s="5"/>
      <c r="F918" s="19"/>
      <c r="G918" s="19"/>
      <c r="H918" s="1" t="s">
        <v>205</v>
      </c>
    </row>
    <row r="919" spans="1:8" x14ac:dyDescent="0.25">
      <c r="A919" s="144"/>
      <c r="B919" s="219">
        <v>1</v>
      </c>
      <c r="C919" s="1" t="s">
        <v>961</v>
      </c>
      <c r="E919" s="5"/>
      <c r="F919" s="19"/>
      <c r="G919" s="19"/>
      <c r="H919" s="1" t="s">
        <v>204</v>
      </c>
    </row>
    <row r="920" spans="1:8" x14ac:dyDescent="0.25">
      <c r="A920" s="144"/>
      <c r="B920" s="219">
        <v>1</v>
      </c>
      <c r="C920" s="1" t="s">
        <v>962</v>
      </c>
      <c r="E920" s="5"/>
      <c r="F920" s="19"/>
      <c r="G920" s="19"/>
      <c r="H920" s="1" t="s">
        <v>204</v>
      </c>
    </row>
    <row r="921" spans="1:8" x14ac:dyDescent="0.25">
      <c r="A921" s="144"/>
      <c r="B921" s="219">
        <v>4</v>
      </c>
      <c r="C921" s="1" t="s">
        <v>951</v>
      </c>
      <c r="E921" s="5"/>
      <c r="F921" s="19"/>
      <c r="G921" s="19"/>
      <c r="H921" s="1" t="s">
        <v>205</v>
      </c>
    </row>
    <row r="922" spans="1:8" x14ac:dyDescent="0.25">
      <c r="A922" s="144"/>
      <c r="B922" s="219">
        <v>4</v>
      </c>
      <c r="C922" s="1" t="s">
        <v>950</v>
      </c>
      <c r="E922" s="5"/>
      <c r="F922" s="19"/>
      <c r="G922" s="19"/>
      <c r="H922" s="1" t="s">
        <v>205</v>
      </c>
    </row>
    <row r="923" spans="1:8" x14ac:dyDescent="0.25">
      <c r="A923" s="144"/>
      <c r="B923" s="219">
        <v>1</v>
      </c>
      <c r="C923" s="1" t="s">
        <v>952</v>
      </c>
      <c r="E923" s="5"/>
      <c r="F923" s="19"/>
      <c r="G923" s="19"/>
      <c r="H923" s="1" t="s">
        <v>205</v>
      </c>
    </row>
    <row r="924" spans="1:8" x14ac:dyDescent="0.25">
      <c r="A924" s="144"/>
      <c r="B924" s="219">
        <v>1</v>
      </c>
      <c r="C924" s="1" t="s">
        <v>956</v>
      </c>
      <c r="E924" s="5"/>
      <c r="F924" s="19"/>
      <c r="G924" s="19"/>
      <c r="H924" s="1" t="s">
        <v>204</v>
      </c>
    </row>
    <row r="925" spans="1:8" x14ac:dyDescent="0.25">
      <c r="A925" s="144"/>
      <c r="B925" s="219">
        <v>1</v>
      </c>
      <c r="C925" s="1" t="s">
        <v>953</v>
      </c>
      <c r="E925" s="5"/>
      <c r="F925" s="19"/>
      <c r="G925" s="19"/>
      <c r="H925" s="1" t="s">
        <v>204</v>
      </c>
    </row>
    <row r="926" spans="1:8" x14ac:dyDescent="0.25">
      <c r="A926" s="144"/>
      <c r="B926" s="219">
        <v>12</v>
      </c>
      <c r="C926" s="1" t="s">
        <v>957</v>
      </c>
      <c r="E926" s="5"/>
      <c r="F926" s="19"/>
      <c r="G926" s="19"/>
      <c r="H926" s="1" t="s">
        <v>204</v>
      </c>
    </row>
    <row r="927" spans="1:8" x14ac:dyDescent="0.25">
      <c r="A927" s="144"/>
      <c r="B927" s="219">
        <v>1</v>
      </c>
      <c r="C927" s="1" t="s">
        <v>954</v>
      </c>
      <c r="E927" s="5"/>
      <c r="F927" s="19"/>
      <c r="G927" s="19"/>
      <c r="H927" s="1" t="s">
        <v>205</v>
      </c>
    </row>
    <row r="928" spans="1:8" x14ac:dyDescent="0.25">
      <c r="A928" s="144"/>
      <c r="B928" s="219">
        <v>1</v>
      </c>
      <c r="C928" s="1" t="s">
        <v>958</v>
      </c>
      <c r="E928" s="5"/>
      <c r="F928" s="19"/>
      <c r="G928" s="19"/>
      <c r="H928" s="1" t="s">
        <v>204</v>
      </c>
    </row>
    <row r="929" spans="1:8" x14ac:dyDescent="0.25">
      <c r="A929" s="144"/>
      <c r="B929" s="219">
        <v>1</v>
      </c>
      <c r="C929" s="1" t="s">
        <v>959</v>
      </c>
      <c r="E929" s="5"/>
      <c r="F929" s="19"/>
      <c r="G929" s="19"/>
      <c r="H929" s="1" t="s">
        <v>204</v>
      </c>
    </row>
    <row r="930" spans="1:8" x14ac:dyDescent="0.25">
      <c r="A930" s="144"/>
      <c r="B930" s="219">
        <v>1</v>
      </c>
      <c r="C930" s="1" t="s">
        <v>960</v>
      </c>
      <c r="E930" s="5"/>
      <c r="F930" s="19"/>
      <c r="G930" s="19"/>
      <c r="H930" s="1" t="s">
        <v>204</v>
      </c>
    </row>
    <row r="931" spans="1:8" x14ac:dyDescent="0.25">
      <c r="A931" s="144"/>
      <c r="B931" s="219">
        <v>2</v>
      </c>
      <c r="C931" s="1" t="s">
        <v>955</v>
      </c>
      <c r="E931" s="5"/>
      <c r="F931" s="19"/>
      <c r="G931" s="19"/>
      <c r="H931" s="1" t="s">
        <v>204</v>
      </c>
    </row>
    <row r="932" spans="1:8" x14ac:dyDescent="0.25">
      <c r="A932" s="144"/>
      <c r="B932" s="219">
        <v>1</v>
      </c>
      <c r="C932" s="1" t="s">
        <v>963</v>
      </c>
      <c r="E932" s="5"/>
      <c r="F932" s="19"/>
      <c r="G932" s="19"/>
      <c r="H932" s="1" t="s">
        <v>204</v>
      </c>
    </row>
    <row r="933" spans="1:8" x14ac:dyDescent="0.25">
      <c r="A933" s="144"/>
      <c r="B933" s="219">
        <v>1</v>
      </c>
      <c r="C933" s="1" t="s">
        <v>964</v>
      </c>
      <c r="E933" s="5"/>
      <c r="F933" s="19"/>
      <c r="G933" s="19"/>
      <c r="H933" s="1" t="s">
        <v>204</v>
      </c>
    </row>
    <row r="934" spans="1:8" x14ac:dyDescent="0.25">
      <c r="A934" s="144"/>
      <c r="B934" s="219">
        <v>1</v>
      </c>
      <c r="C934" s="1" t="s">
        <v>965</v>
      </c>
      <c r="E934" s="5"/>
      <c r="F934" s="19"/>
      <c r="G934" s="19"/>
      <c r="H934" s="1" t="s">
        <v>204</v>
      </c>
    </row>
    <row r="935" spans="1:8" x14ac:dyDescent="0.25">
      <c r="A935" s="144"/>
      <c r="B935" s="219">
        <v>2</v>
      </c>
      <c r="C935" s="1" t="s">
        <v>966</v>
      </c>
      <c r="E935" s="5"/>
      <c r="F935" s="19"/>
      <c r="G935" s="19"/>
      <c r="H935" s="1" t="s">
        <v>204</v>
      </c>
    </row>
    <row r="936" spans="1:8" x14ac:dyDescent="0.25">
      <c r="A936" s="144"/>
      <c r="B936" s="219">
        <v>1</v>
      </c>
      <c r="C936" s="1" t="s">
        <v>1489</v>
      </c>
      <c r="E936" s="5"/>
      <c r="F936" s="19"/>
      <c r="G936" s="19"/>
      <c r="H936" s="1" t="s">
        <v>204</v>
      </c>
    </row>
    <row r="937" spans="1:8" x14ac:dyDescent="0.25">
      <c r="A937" s="144"/>
      <c r="B937" s="219">
        <v>2</v>
      </c>
      <c r="C937" s="1" t="s">
        <v>967</v>
      </c>
      <c r="E937" s="5"/>
      <c r="F937" s="19"/>
      <c r="G937" s="19"/>
      <c r="H937" s="1" t="s">
        <v>204</v>
      </c>
    </row>
    <row r="938" spans="1:8" x14ac:dyDescent="0.25">
      <c r="A938" s="144"/>
      <c r="B938" s="219">
        <v>3</v>
      </c>
      <c r="C938" s="1" t="s">
        <v>968</v>
      </c>
      <c r="E938" s="5"/>
      <c r="F938" s="19"/>
      <c r="G938" s="19"/>
      <c r="H938" s="1" t="s">
        <v>204</v>
      </c>
    </row>
    <row r="939" spans="1:8" x14ac:dyDescent="0.25">
      <c r="A939" s="144"/>
      <c r="B939" s="219">
        <v>1</v>
      </c>
      <c r="C939" s="1" t="s">
        <v>969</v>
      </c>
      <c r="E939" s="5"/>
      <c r="F939" s="19"/>
      <c r="G939" s="19"/>
      <c r="H939" s="1" t="s">
        <v>204</v>
      </c>
    </row>
    <row r="940" spans="1:8" x14ac:dyDescent="0.25">
      <c r="A940" s="144"/>
      <c r="B940" s="219">
        <v>1</v>
      </c>
      <c r="C940" s="1" t="s">
        <v>970</v>
      </c>
      <c r="E940" s="5"/>
      <c r="F940" s="19"/>
      <c r="G940" s="19"/>
      <c r="H940" s="1" t="s">
        <v>204</v>
      </c>
    </row>
    <row r="941" spans="1:8" x14ac:dyDescent="0.25">
      <c r="A941" s="144"/>
      <c r="B941" s="219">
        <v>2</v>
      </c>
      <c r="C941" s="1" t="s">
        <v>1490</v>
      </c>
      <c r="E941" s="5"/>
      <c r="F941" s="19"/>
      <c r="G941" s="19"/>
      <c r="H941" s="1" t="s">
        <v>204</v>
      </c>
    </row>
    <row r="942" spans="1:8" x14ac:dyDescent="0.25">
      <c r="A942" s="144"/>
      <c r="B942" s="219">
        <v>3</v>
      </c>
      <c r="C942" s="1" t="s">
        <v>971</v>
      </c>
      <c r="E942" s="5"/>
      <c r="F942" s="19"/>
      <c r="G942" s="19"/>
      <c r="H942" s="1" t="s">
        <v>204</v>
      </c>
    </row>
    <row r="943" spans="1:8" x14ac:dyDescent="0.25">
      <c r="A943" s="144"/>
      <c r="B943" s="219">
        <v>1</v>
      </c>
      <c r="C943" s="1" t="s">
        <v>972</v>
      </c>
      <c r="E943" s="5"/>
      <c r="F943" s="19"/>
      <c r="G943" s="19"/>
      <c r="H943" s="1" t="s">
        <v>204</v>
      </c>
    </row>
    <row r="944" spans="1:8" x14ac:dyDescent="0.25">
      <c r="A944" s="144"/>
      <c r="B944" s="219">
        <v>25</v>
      </c>
      <c r="C944" s="1" t="s">
        <v>973</v>
      </c>
      <c r="E944" s="5"/>
      <c r="F944" s="19"/>
      <c r="G944" s="19"/>
      <c r="H944" s="1" t="s">
        <v>204</v>
      </c>
    </row>
    <row r="945" spans="1:8" x14ac:dyDescent="0.25">
      <c r="A945" s="139"/>
      <c r="B945" s="218">
        <v>1</v>
      </c>
      <c r="C945" s="12" t="s">
        <v>974</v>
      </c>
      <c r="D945" s="12"/>
      <c r="E945" s="58"/>
      <c r="F945" s="45"/>
      <c r="G945" s="45"/>
      <c r="H945" s="12" t="s">
        <v>204</v>
      </c>
    </row>
    <row r="946" spans="1:8" x14ac:dyDescent="0.25">
      <c r="A946" s="144" t="s">
        <v>1479</v>
      </c>
      <c r="B946" s="211"/>
      <c r="C946" s="89" t="s">
        <v>1478</v>
      </c>
      <c r="E946" s="19"/>
      <c r="F946" s="76">
        <v>1380</v>
      </c>
      <c r="G946" s="232">
        <f t="shared" ref="G946" si="68">F946/100*50</f>
        <v>690</v>
      </c>
      <c r="H946" s="16"/>
    </row>
    <row r="947" spans="1:8" x14ac:dyDescent="0.25">
      <c r="A947" s="144"/>
      <c r="B947" s="219">
        <v>70</v>
      </c>
      <c r="C947" s="1" t="s">
        <v>1517</v>
      </c>
      <c r="E947" s="23"/>
      <c r="F947" s="19"/>
      <c r="G947" s="19"/>
      <c r="H947" s="16" t="s">
        <v>205</v>
      </c>
    </row>
    <row r="948" spans="1:8" x14ac:dyDescent="0.25">
      <c r="A948" s="144"/>
      <c r="B948" s="7">
        <v>8</v>
      </c>
      <c r="C948" s="1" t="s">
        <v>478</v>
      </c>
      <c r="E948" s="23"/>
      <c r="F948" s="19"/>
      <c r="G948" s="19"/>
      <c r="H948" s="16" t="s">
        <v>205</v>
      </c>
    </row>
    <row r="949" spans="1:8" x14ac:dyDescent="0.25">
      <c r="A949" s="144"/>
      <c r="B949" s="7"/>
      <c r="C949" s="18" t="s">
        <v>1048</v>
      </c>
      <c r="E949" s="23"/>
      <c r="F949" s="19"/>
      <c r="G949" s="19"/>
      <c r="H949" s="16" t="s">
        <v>205</v>
      </c>
    </row>
    <row r="950" spans="1:8" x14ac:dyDescent="0.25">
      <c r="A950" s="144"/>
      <c r="B950" s="7">
        <v>4</v>
      </c>
      <c r="C950" s="18" t="s">
        <v>1499</v>
      </c>
      <c r="E950" s="23"/>
      <c r="F950" s="19"/>
      <c r="G950" s="19"/>
      <c r="H950" s="16" t="s">
        <v>205</v>
      </c>
    </row>
    <row r="951" spans="1:8" x14ac:dyDescent="0.25">
      <c r="A951" s="144"/>
      <c r="B951" s="7">
        <v>3</v>
      </c>
      <c r="C951" s="18" t="s">
        <v>1500</v>
      </c>
      <c r="E951" s="23"/>
      <c r="F951" s="19"/>
      <c r="G951" s="19"/>
      <c r="H951" s="16" t="s">
        <v>205</v>
      </c>
    </row>
    <row r="952" spans="1:8" x14ac:dyDescent="0.25">
      <c r="A952" s="144"/>
      <c r="B952" s="7">
        <v>43</v>
      </c>
      <c r="C952" s="18" t="s">
        <v>479</v>
      </c>
      <c r="E952" s="23"/>
      <c r="F952" s="19"/>
      <c r="G952" s="19"/>
      <c r="H952" s="16" t="s">
        <v>205</v>
      </c>
    </row>
    <row r="953" spans="1:8" x14ac:dyDescent="0.25">
      <c r="A953" s="144"/>
      <c r="B953" s="7">
        <v>1</v>
      </c>
      <c r="C953" s="18" t="s">
        <v>480</v>
      </c>
      <c r="E953" s="23"/>
      <c r="F953" s="19"/>
      <c r="G953" s="19"/>
      <c r="H953" s="16" t="s">
        <v>205</v>
      </c>
    </row>
    <row r="954" spans="1:8" x14ac:dyDescent="0.25">
      <c r="A954" s="144"/>
      <c r="B954" s="7">
        <v>1</v>
      </c>
      <c r="C954" s="18" t="s">
        <v>481</v>
      </c>
      <c r="E954" s="23"/>
      <c r="F954" s="19"/>
      <c r="G954" s="19"/>
      <c r="H954" s="16" t="s">
        <v>204</v>
      </c>
    </row>
    <row r="955" spans="1:8" x14ac:dyDescent="0.25">
      <c r="A955" s="144"/>
      <c r="B955" s="7">
        <v>73</v>
      </c>
      <c r="C955" s="18" t="s">
        <v>1424</v>
      </c>
      <c r="E955" s="23"/>
      <c r="F955" s="19"/>
      <c r="G955" s="19"/>
      <c r="H955" s="16" t="s">
        <v>205</v>
      </c>
    </row>
    <row r="956" spans="1:8" x14ac:dyDescent="0.25">
      <c r="A956" s="144"/>
      <c r="B956" s="7">
        <v>123</v>
      </c>
      <c r="C956" s="18" t="s">
        <v>1425</v>
      </c>
      <c r="E956" s="23"/>
      <c r="F956" s="19"/>
      <c r="G956" s="19"/>
      <c r="H956" s="16" t="s">
        <v>205</v>
      </c>
    </row>
    <row r="957" spans="1:8" x14ac:dyDescent="0.25">
      <c r="A957" s="144"/>
      <c r="B957" s="7">
        <v>4</v>
      </c>
      <c r="C957" s="18" t="s">
        <v>1426</v>
      </c>
      <c r="E957" s="23"/>
      <c r="F957" s="19"/>
      <c r="G957" s="19"/>
      <c r="H957" s="16" t="s">
        <v>205</v>
      </c>
    </row>
    <row r="958" spans="1:8" x14ac:dyDescent="0.25">
      <c r="A958" s="144"/>
      <c r="B958" s="7">
        <v>3</v>
      </c>
      <c r="C958" s="18" t="s">
        <v>1427</v>
      </c>
      <c r="E958" s="23"/>
      <c r="F958" s="19"/>
      <c r="G958" s="19"/>
      <c r="H958" s="16" t="s">
        <v>204</v>
      </c>
    </row>
    <row r="959" spans="1:8" x14ac:dyDescent="0.25">
      <c r="A959" s="144"/>
      <c r="B959" s="7">
        <v>3</v>
      </c>
      <c r="C959" s="18" t="s">
        <v>482</v>
      </c>
      <c r="E959" s="23"/>
      <c r="F959" s="19"/>
      <c r="G959" s="19"/>
      <c r="H959" s="16" t="s">
        <v>204</v>
      </c>
    </row>
    <row r="960" spans="1:8" x14ac:dyDescent="0.25">
      <c r="A960" s="144"/>
      <c r="B960" s="7">
        <v>1</v>
      </c>
      <c r="C960" s="18" t="s">
        <v>483</v>
      </c>
      <c r="E960" s="23"/>
      <c r="F960" s="19"/>
      <c r="G960" s="19"/>
      <c r="H960" s="16" t="s">
        <v>204</v>
      </c>
    </row>
    <row r="961" spans="1:9" x14ac:dyDescent="0.25">
      <c r="A961" s="139"/>
      <c r="B961" s="27">
        <v>4</v>
      </c>
      <c r="C961" s="40" t="s">
        <v>1452</v>
      </c>
      <c r="D961" s="12"/>
      <c r="E961" s="39"/>
      <c r="F961" s="45"/>
      <c r="G961" s="45"/>
      <c r="H961" s="32" t="s">
        <v>209</v>
      </c>
    </row>
    <row r="962" spans="1:9" x14ac:dyDescent="0.25">
      <c r="A962" s="144" t="s">
        <v>1476</v>
      </c>
      <c r="B962" s="219"/>
      <c r="C962" s="89" t="s">
        <v>2038</v>
      </c>
      <c r="E962" s="19"/>
      <c r="F962" s="76">
        <v>150</v>
      </c>
      <c r="G962" s="232">
        <f t="shared" ref="G962" si="69">F962/100*50</f>
        <v>75</v>
      </c>
      <c r="H962" s="16" t="s">
        <v>209</v>
      </c>
      <c r="I962" s="229"/>
    </row>
    <row r="963" spans="1:9" customFormat="1" x14ac:dyDescent="0.25">
      <c r="A963" s="201"/>
      <c r="B963" s="221">
        <v>2</v>
      </c>
      <c r="C963" s="1" t="s">
        <v>2037</v>
      </c>
      <c r="E963" s="195"/>
      <c r="F963" s="202"/>
      <c r="G963" s="202"/>
      <c r="H963" s="201"/>
      <c r="I963" s="203"/>
    </row>
    <row r="964" spans="1:9" x14ac:dyDescent="0.25">
      <c r="A964" s="144"/>
      <c r="B964" s="219">
        <v>8</v>
      </c>
      <c r="C964" s="2" t="s">
        <v>1380</v>
      </c>
      <c r="E964" s="23"/>
      <c r="F964" s="17"/>
      <c r="G964" s="17"/>
      <c r="H964" s="16"/>
    </row>
    <row r="965" spans="1:9" x14ac:dyDescent="0.25">
      <c r="A965" s="138"/>
      <c r="B965" s="211"/>
      <c r="C965" s="2" t="s">
        <v>1381</v>
      </c>
      <c r="E965" s="23"/>
      <c r="F965" s="19"/>
      <c r="G965" s="19"/>
      <c r="H965" s="3"/>
    </row>
    <row r="966" spans="1:9" x14ac:dyDescent="0.25">
      <c r="A966" s="139"/>
      <c r="B966" s="218"/>
      <c r="C966" s="24" t="s">
        <v>1383</v>
      </c>
      <c r="D966" s="12"/>
      <c r="E966" s="39"/>
      <c r="F966" s="45"/>
      <c r="G966" s="45"/>
      <c r="H966" s="32"/>
    </row>
    <row r="967" spans="1:9" ht="30" x14ac:dyDescent="0.25">
      <c r="A967" s="139" t="s">
        <v>1471</v>
      </c>
      <c r="B967" s="218"/>
      <c r="C967" s="33" t="s">
        <v>1473</v>
      </c>
      <c r="D967" s="10"/>
      <c r="E967" s="45"/>
      <c r="F967" s="45">
        <v>150</v>
      </c>
      <c r="G967" s="231">
        <f t="shared" ref="G967:G969" si="70">F967/100*50</f>
        <v>75</v>
      </c>
      <c r="H967" s="32"/>
    </row>
    <row r="968" spans="1:9" ht="30" x14ac:dyDescent="0.25">
      <c r="A968" s="136" t="s">
        <v>1472</v>
      </c>
      <c r="B968" s="55"/>
      <c r="C968" s="98" t="s">
        <v>2087</v>
      </c>
      <c r="D968" s="10"/>
      <c r="E968" s="42"/>
      <c r="F968" s="42">
        <v>125</v>
      </c>
      <c r="G968" s="231">
        <f t="shared" si="70"/>
        <v>62.5</v>
      </c>
      <c r="H968" s="41"/>
    </row>
    <row r="969" spans="1:9" x14ac:dyDescent="0.25">
      <c r="A969" s="144" t="s">
        <v>1495</v>
      </c>
      <c r="B969" s="219"/>
      <c r="C969" s="89" t="s">
        <v>1494</v>
      </c>
      <c r="E969" s="19"/>
      <c r="F969" s="76">
        <v>235</v>
      </c>
      <c r="G969" s="232">
        <f t="shared" si="70"/>
        <v>117.5</v>
      </c>
      <c r="H969" s="3"/>
    </row>
    <row r="970" spans="1:9" x14ac:dyDescent="0.25">
      <c r="A970" s="144"/>
      <c r="B970" s="219">
        <v>2</v>
      </c>
      <c r="C970" s="43" t="s">
        <v>975</v>
      </c>
      <c r="E970" s="5"/>
      <c r="F970" s="19"/>
      <c r="G970" s="19"/>
      <c r="H970" s="1" t="s">
        <v>205</v>
      </c>
    </row>
    <row r="971" spans="1:9" x14ac:dyDescent="0.25">
      <c r="A971" s="144"/>
      <c r="B971" s="219">
        <v>1</v>
      </c>
      <c r="C971" s="1" t="s">
        <v>976</v>
      </c>
      <c r="E971" s="5"/>
      <c r="F971" s="19"/>
      <c r="G971" s="19"/>
      <c r="H971" s="1" t="s">
        <v>205</v>
      </c>
    </row>
    <row r="972" spans="1:9" x14ac:dyDescent="0.25">
      <c r="A972" s="144"/>
      <c r="B972" s="219">
        <v>1</v>
      </c>
      <c r="C972" s="1" t="s">
        <v>977</v>
      </c>
      <c r="E972" s="5"/>
      <c r="F972" s="19"/>
      <c r="G972" s="19"/>
      <c r="H972" s="1" t="s">
        <v>205</v>
      </c>
    </row>
    <row r="973" spans="1:9" x14ac:dyDescent="0.25">
      <c r="A973" s="144"/>
      <c r="B973" s="219">
        <v>1</v>
      </c>
      <c r="C973" s="1" t="s">
        <v>978</v>
      </c>
      <c r="E973" s="5"/>
      <c r="F973" s="19"/>
      <c r="G973" s="19"/>
      <c r="H973" s="1" t="s">
        <v>205</v>
      </c>
    </row>
    <row r="974" spans="1:9" x14ac:dyDescent="0.25">
      <c r="A974" s="144"/>
      <c r="B974" s="219">
        <v>2</v>
      </c>
      <c r="C974" s="1" t="s">
        <v>979</v>
      </c>
      <c r="E974" s="5"/>
      <c r="F974" s="19"/>
      <c r="G974" s="19"/>
      <c r="H974" s="1" t="s">
        <v>204</v>
      </c>
    </row>
    <row r="975" spans="1:9" x14ac:dyDescent="0.25">
      <c r="A975" s="144"/>
      <c r="B975" s="219">
        <v>10</v>
      </c>
      <c r="C975" s="1" t="s">
        <v>980</v>
      </c>
      <c r="E975" s="5"/>
      <c r="F975" s="19"/>
      <c r="G975" s="19"/>
      <c r="H975" s="1" t="s">
        <v>204</v>
      </c>
    </row>
    <row r="976" spans="1:9" x14ac:dyDescent="0.25">
      <c r="A976" s="144"/>
      <c r="B976" s="219">
        <v>2</v>
      </c>
      <c r="C976" s="1" t="s">
        <v>981</v>
      </c>
      <c r="E976" s="5"/>
      <c r="F976" s="19"/>
      <c r="G976" s="19"/>
      <c r="H976" s="1" t="s">
        <v>204</v>
      </c>
    </row>
    <row r="977" spans="1:73" x14ac:dyDescent="0.25">
      <c r="A977" s="144"/>
      <c r="B977" s="219">
        <v>1</v>
      </c>
      <c r="C977" s="1" t="s">
        <v>982</v>
      </c>
      <c r="E977" s="5"/>
      <c r="F977" s="19"/>
      <c r="G977" s="19"/>
      <c r="H977" s="1" t="s">
        <v>204</v>
      </c>
    </row>
    <row r="978" spans="1:73" x14ac:dyDescent="0.25">
      <c r="A978" s="144"/>
      <c r="B978" s="219">
        <v>4</v>
      </c>
      <c r="C978" s="1" t="s">
        <v>1492</v>
      </c>
      <c r="E978" s="5"/>
      <c r="F978" s="19"/>
      <c r="G978" s="19"/>
      <c r="H978" s="1" t="s">
        <v>204</v>
      </c>
    </row>
    <row r="979" spans="1:73" x14ac:dyDescent="0.25">
      <c r="A979" s="144"/>
      <c r="B979" s="219">
        <v>2</v>
      </c>
      <c r="C979" s="1" t="s">
        <v>983</v>
      </c>
      <c r="E979" s="5"/>
      <c r="F979" s="19"/>
      <c r="G979" s="19"/>
      <c r="H979" s="1" t="s">
        <v>204</v>
      </c>
    </row>
    <row r="980" spans="1:73" x14ac:dyDescent="0.25">
      <c r="A980" s="144"/>
      <c r="B980" s="219">
        <v>1</v>
      </c>
      <c r="C980" s="1" t="s">
        <v>1493</v>
      </c>
      <c r="E980" s="5"/>
      <c r="F980" s="19"/>
      <c r="G980" s="19"/>
      <c r="H980" s="1" t="s">
        <v>204</v>
      </c>
    </row>
    <row r="981" spans="1:73" x14ac:dyDescent="0.25">
      <c r="A981" s="144"/>
      <c r="B981" s="219">
        <v>1</v>
      </c>
      <c r="C981" s="1" t="s">
        <v>984</v>
      </c>
      <c r="E981" s="5"/>
      <c r="F981" s="19"/>
      <c r="G981" s="19"/>
      <c r="H981" s="1" t="s">
        <v>204</v>
      </c>
    </row>
    <row r="982" spans="1:73" x14ac:dyDescent="0.25">
      <c r="A982" s="144"/>
      <c r="B982" s="219">
        <v>1</v>
      </c>
      <c r="C982" s="1" t="s">
        <v>985</v>
      </c>
      <c r="E982" s="5"/>
      <c r="F982" s="19"/>
      <c r="G982" s="19"/>
      <c r="H982" s="1" t="s">
        <v>204</v>
      </c>
    </row>
    <row r="983" spans="1:73" x14ac:dyDescent="0.25">
      <c r="A983" s="144"/>
      <c r="B983" s="219">
        <v>1</v>
      </c>
      <c r="C983" s="1" t="s">
        <v>986</v>
      </c>
      <c r="E983" s="5"/>
      <c r="F983" s="19"/>
      <c r="G983" s="19"/>
      <c r="H983" s="1" t="s">
        <v>204</v>
      </c>
    </row>
    <row r="984" spans="1:73" x14ac:dyDescent="0.25">
      <c r="A984" s="144"/>
      <c r="B984" s="219">
        <v>1</v>
      </c>
      <c r="C984" s="1" t="s">
        <v>987</v>
      </c>
      <c r="E984" s="5"/>
      <c r="F984" s="19"/>
      <c r="G984" s="19"/>
      <c r="H984" s="1" t="s">
        <v>204</v>
      </c>
    </row>
    <row r="985" spans="1:73" x14ac:dyDescent="0.25">
      <c r="A985" s="144"/>
      <c r="B985" s="219">
        <v>1</v>
      </c>
      <c r="C985" s="1" t="s">
        <v>988</v>
      </c>
      <c r="E985" s="5"/>
      <c r="F985" s="19"/>
      <c r="G985" s="19"/>
      <c r="H985" s="1" t="s">
        <v>204</v>
      </c>
    </row>
    <row r="986" spans="1:73" x14ac:dyDescent="0.25">
      <c r="A986" s="144"/>
      <c r="B986" s="219">
        <v>2</v>
      </c>
      <c r="C986" s="1" t="s">
        <v>989</v>
      </c>
      <c r="E986" s="5"/>
      <c r="F986" s="19"/>
      <c r="G986" s="19"/>
      <c r="H986" s="1" t="s">
        <v>204</v>
      </c>
    </row>
    <row r="987" spans="1:73" x14ac:dyDescent="0.25">
      <c r="A987" s="144"/>
      <c r="B987" s="211">
        <v>1</v>
      </c>
      <c r="C987" s="1" t="s">
        <v>990</v>
      </c>
      <c r="E987" s="5"/>
      <c r="F987" s="19"/>
      <c r="G987" s="19"/>
      <c r="H987" s="1" t="s">
        <v>204</v>
      </c>
    </row>
    <row r="988" spans="1:73" x14ac:dyDescent="0.25">
      <c r="A988" s="144"/>
      <c r="B988" s="211">
        <v>1</v>
      </c>
      <c r="C988" s="1" t="s">
        <v>991</v>
      </c>
      <c r="E988" s="5"/>
      <c r="F988" s="19"/>
      <c r="G988" s="19"/>
      <c r="H988" s="1" t="s">
        <v>204</v>
      </c>
    </row>
    <row r="989" spans="1:73" x14ac:dyDescent="0.25">
      <c r="A989" s="144"/>
      <c r="B989" s="211">
        <v>1</v>
      </c>
      <c r="C989" s="1" t="s">
        <v>992</v>
      </c>
      <c r="E989" s="5"/>
      <c r="F989" s="19"/>
      <c r="G989" s="19"/>
      <c r="H989" s="1" t="s">
        <v>204</v>
      </c>
    </row>
    <row r="990" spans="1:73" x14ac:dyDescent="0.25">
      <c r="A990" s="139"/>
      <c r="B990" s="218">
        <v>1</v>
      </c>
      <c r="C990" s="12" t="s">
        <v>993</v>
      </c>
      <c r="D990" s="12"/>
      <c r="E990" s="58"/>
      <c r="F990" s="45"/>
      <c r="G990" s="45"/>
      <c r="H990" s="12" t="s">
        <v>204</v>
      </c>
    </row>
    <row r="991" spans="1:73" s="10" customFormat="1" x14ac:dyDescent="0.25">
      <c r="A991" s="135" t="s">
        <v>132</v>
      </c>
      <c r="B991" s="47">
        <v>1</v>
      </c>
      <c r="C991" s="10" t="s">
        <v>7</v>
      </c>
      <c r="D991" s="10" t="s">
        <v>1578</v>
      </c>
      <c r="E991" s="48">
        <v>420</v>
      </c>
      <c r="F991" s="48">
        <f>B991*E991</f>
        <v>420</v>
      </c>
      <c r="G991" s="231">
        <f t="shared" ref="G991:G997" si="71">F991/100*50</f>
        <v>210</v>
      </c>
      <c r="H991" s="48" t="s">
        <v>204</v>
      </c>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row>
    <row r="992" spans="1:73" x14ac:dyDescent="0.25">
      <c r="A992" s="139" t="s">
        <v>1467</v>
      </c>
      <c r="B992" s="218">
        <v>6</v>
      </c>
      <c r="C992" s="32" t="s">
        <v>1468</v>
      </c>
      <c r="D992" s="10"/>
      <c r="E992" s="45">
        <v>10</v>
      </c>
      <c r="F992" s="45">
        <f>B992*E992</f>
        <v>60</v>
      </c>
      <c r="G992" s="231">
        <f t="shared" si="71"/>
        <v>30</v>
      </c>
      <c r="H992" s="32" t="s">
        <v>369</v>
      </c>
    </row>
    <row r="993" spans="1:75" s="10" customFormat="1" x14ac:dyDescent="0.25">
      <c r="A993" s="136">
        <v>979614</v>
      </c>
      <c r="B993" s="55"/>
      <c r="C993" s="41" t="s">
        <v>457</v>
      </c>
      <c r="E993" s="42"/>
      <c r="F993" s="42">
        <v>60</v>
      </c>
      <c r="G993" s="231">
        <f t="shared" si="71"/>
        <v>30</v>
      </c>
      <c r="H993" s="41" t="s">
        <v>209</v>
      </c>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row>
    <row r="994" spans="1:75" x14ac:dyDescent="0.25">
      <c r="A994" s="134">
        <v>1001983</v>
      </c>
      <c r="B994" s="27">
        <v>4</v>
      </c>
      <c r="C994" s="12" t="s">
        <v>2015</v>
      </c>
      <c r="D994" s="12"/>
      <c r="E994" s="58">
        <v>10</v>
      </c>
      <c r="F994" s="69">
        <f>B994*E994</f>
        <v>40</v>
      </c>
      <c r="G994" s="231">
        <f t="shared" si="71"/>
        <v>20</v>
      </c>
      <c r="H994" s="12" t="s">
        <v>209</v>
      </c>
    </row>
    <row r="995" spans="1:75" s="10" customFormat="1" x14ac:dyDescent="0.25">
      <c r="A995" s="136" t="s">
        <v>1209</v>
      </c>
      <c r="B995" s="55">
        <v>3</v>
      </c>
      <c r="C995" s="41" t="s">
        <v>1208</v>
      </c>
      <c r="E995" s="42">
        <v>20</v>
      </c>
      <c r="F995" s="42">
        <f>B995*E995</f>
        <v>60</v>
      </c>
      <c r="G995" s="231">
        <f t="shared" si="71"/>
        <v>30</v>
      </c>
      <c r="H995" s="41" t="s">
        <v>213</v>
      </c>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row>
    <row r="996" spans="1:75" s="10" customFormat="1" x14ac:dyDescent="0.25">
      <c r="A996" s="83" t="s">
        <v>1509</v>
      </c>
      <c r="B996" s="149">
        <v>4</v>
      </c>
      <c r="C996" s="125" t="s">
        <v>1302</v>
      </c>
      <c r="E996" s="150">
        <v>2</v>
      </c>
      <c r="F996" s="42">
        <f>B996*E996</f>
        <v>8</v>
      </c>
      <c r="G996" s="231">
        <f t="shared" si="71"/>
        <v>4</v>
      </c>
      <c r="H996" s="41" t="s">
        <v>209</v>
      </c>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row>
    <row r="997" spans="1:75" s="10" customFormat="1" x14ac:dyDescent="0.25">
      <c r="A997" s="83">
        <v>1580</v>
      </c>
      <c r="B997" s="149">
        <v>2</v>
      </c>
      <c r="C997" s="125" t="s">
        <v>1303</v>
      </c>
      <c r="E997" s="150">
        <v>5</v>
      </c>
      <c r="F997" s="42">
        <f>B997*E997</f>
        <v>10</v>
      </c>
      <c r="G997" s="231">
        <f t="shared" si="71"/>
        <v>5</v>
      </c>
      <c r="H997" s="41" t="s">
        <v>209</v>
      </c>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row>
    <row r="998" spans="1:75" x14ac:dyDescent="0.25">
      <c r="A998" s="134"/>
      <c r="B998" s="27"/>
      <c r="C998" s="12"/>
      <c r="D998" s="12"/>
      <c r="E998" s="12"/>
      <c r="F998" s="69"/>
      <c r="G998" s="69"/>
      <c r="H998" s="12"/>
    </row>
    <row r="999" spans="1:75" s="12" customFormat="1" x14ac:dyDescent="0.25">
      <c r="A999" s="165"/>
      <c r="B999" s="166"/>
      <c r="C999" s="169" t="s">
        <v>2040</v>
      </c>
      <c r="D999" s="167"/>
      <c r="E999" s="168"/>
      <c r="F999" s="168"/>
      <c r="G999" s="168"/>
      <c r="H999" s="168"/>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row>
    <row r="1000" spans="1:75" x14ac:dyDescent="0.25">
      <c r="A1000" s="10">
        <v>1007914</v>
      </c>
      <c r="B1000" s="10"/>
      <c r="C1000" s="10" t="s">
        <v>2102</v>
      </c>
      <c r="D1000" s="10"/>
      <c r="E1000" s="10"/>
      <c r="F1000" s="10">
        <v>337.5</v>
      </c>
      <c r="G1000" s="235">
        <f t="shared" ref="G1000:G1001" si="72">F1000/100*50</f>
        <v>168.75</v>
      </c>
      <c r="H1000" s="10"/>
      <c r="L1000" s="6"/>
      <c r="M1000" s="6"/>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row>
    <row r="1001" spans="1:75" x14ac:dyDescent="0.25">
      <c r="A1001" s="3">
        <v>973801</v>
      </c>
      <c r="B1001" s="20"/>
      <c r="C1001" s="3" t="s">
        <v>2094</v>
      </c>
      <c r="E1001" s="76"/>
      <c r="F1001" s="1">
        <v>200</v>
      </c>
      <c r="G1001" s="232">
        <f t="shared" si="72"/>
        <v>100</v>
      </c>
      <c r="H1001" s="1"/>
      <c r="I1001" s="3"/>
      <c r="J1001" s="26"/>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c r="AT1001" s="20"/>
      <c r="AU1001" s="20"/>
      <c r="AV1001" s="20"/>
      <c r="AW1001" s="20"/>
      <c r="AX1001" s="20"/>
      <c r="AY1001" s="20"/>
      <c r="AZ1001" s="20"/>
      <c r="BA1001" s="20"/>
      <c r="BB1001" s="20"/>
      <c r="BC1001" s="20"/>
      <c r="BD1001" s="20"/>
      <c r="BE1001" s="20"/>
      <c r="BF1001" s="20"/>
      <c r="BG1001" s="20"/>
      <c r="BH1001" s="20"/>
      <c r="BI1001" s="20"/>
      <c r="BJ1001" s="20"/>
      <c r="BK1001" s="20"/>
      <c r="BL1001" s="20"/>
      <c r="BM1001" s="20"/>
      <c r="BN1001" s="20"/>
      <c r="BO1001" s="20"/>
      <c r="BP1001" s="20"/>
      <c r="BQ1001" s="20"/>
      <c r="BR1001" s="20"/>
      <c r="BS1001" s="20"/>
      <c r="BT1001" s="20"/>
      <c r="BU1001" s="20"/>
    </row>
    <row r="1002" spans="1:75" x14ac:dyDescent="0.25">
      <c r="A1002" s="1"/>
      <c r="B1002" s="20"/>
      <c r="C1002" s="246" t="s">
        <v>2093</v>
      </c>
      <c r="D1002" s="21"/>
      <c r="E1002" s="21"/>
      <c r="F1002" s="1"/>
      <c r="G1002" s="30"/>
      <c r="H1002" s="30"/>
      <c r="I1002" s="30"/>
      <c r="J1002" s="3"/>
      <c r="BV1002" s="1"/>
      <c r="BW1002" s="1"/>
    </row>
    <row r="1003" spans="1:75" s="12" customFormat="1" x14ac:dyDescent="0.25">
      <c r="C1003" s="245" t="s">
        <v>2092</v>
      </c>
      <c r="D1003" s="244"/>
      <c r="E1003" s="244"/>
      <c r="G1003" s="61"/>
      <c r="H1003" s="61"/>
      <c r="I1003" s="30"/>
      <c r="J1003" s="3"/>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row>
    <row r="1004" spans="1:75" s="12" customFormat="1" x14ac:dyDescent="0.25">
      <c r="A1004" s="134"/>
      <c r="B1004" s="27">
        <v>24</v>
      </c>
      <c r="C1004" s="124" t="s">
        <v>2062</v>
      </c>
      <c r="E1004" s="28"/>
      <c r="F1004" s="28">
        <v>200</v>
      </c>
      <c r="G1004" s="231">
        <f t="shared" ref="G1004:G1036" si="73">F1004/100*50</f>
        <v>100</v>
      </c>
      <c r="H1004" s="28"/>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row>
    <row r="1005" spans="1:75" s="10" customFormat="1" x14ac:dyDescent="0.25">
      <c r="A1005" s="135" t="s">
        <v>106</v>
      </c>
      <c r="B1005" s="47">
        <v>1</v>
      </c>
      <c r="C1005" s="10" t="s">
        <v>86</v>
      </c>
      <c r="D1005" s="10" t="s">
        <v>1520</v>
      </c>
      <c r="E1005" s="48">
        <v>30</v>
      </c>
      <c r="F1005" s="48">
        <f t="shared" ref="F1005:F1010" si="74">B1005*E1005</f>
        <v>30</v>
      </c>
      <c r="G1005" s="231">
        <f t="shared" si="73"/>
        <v>15</v>
      </c>
      <c r="H1005" s="48" t="s">
        <v>205</v>
      </c>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row>
    <row r="1006" spans="1:75" s="10" customFormat="1" x14ac:dyDescent="0.25">
      <c r="A1006" s="135" t="s">
        <v>107</v>
      </c>
      <c r="B1006" s="47">
        <v>1</v>
      </c>
      <c r="C1006" s="10" t="s">
        <v>85</v>
      </c>
      <c r="D1006" s="10" t="s">
        <v>1522</v>
      </c>
      <c r="E1006" s="48">
        <v>30</v>
      </c>
      <c r="F1006" s="48">
        <f t="shared" si="74"/>
        <v>30</v>
      </c>
      <c r="G1006" s="231">
        <f t="shared" si="73"/>
        <v>15</v>
      </c>
      <c r="H1006" s="48" t="s">
        <v>205</v>
      </c>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row>
    <row r="1007" spans="1:75" s="10" customFormat="1" x14ac:dyDescent="0.25">
      <c r="A1007" s="135" t="s">
        <v>114</v>
      </c>
      <c r="B1007" s="47">
        <v>1</v>
      </c>
      <c r="C1007" s="10" t="s">
        <v>78</v>
      </c>
      <c r="D1007" s="10" t="s">
        <v>1527</v>
      </c>
      <c r="E1007" s="48">
        <v>35</v>
      </c>
      <c r="F1007" s="48">
        <f t="shared" si="74"/>
        <v>35</v>
      </c>
      <c r="G1007" s="231">
        <f t="shared" si="73"/>
        <v>17.5</v>
      </c>
      <c r="H1007" s="48" t="s">
        <v>205</v>
      </c>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row>
    <row r="1008" spans="1:75" s="12" customFormat="1" x14ac:dyDescent="0.25">
      <c r="A1008" s="134" t="s">
        <v>118</v>
      </c>
      <c r="B1008" s="27">
        <v>1</v>
      </c>
      <c r="C1008" s="12" t="s">
        <v>74</v>
      </c>
      <c r="D1008" s="12" t="s">
        <v>1530</v>
      </c>
      <c r="E1008" s="28">
        <v>40</v>
      </c>
      <c r="F1008" s="28">
        <f t="shared" si="74"/>
        <v>40</v>
      </c>
      <c r="G1008" s="231">
        <f t="shared" si="73"/>
        <v>20</v>
      </c>
      <c r="H1008" s="28"/>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row>
    <row r="1009" spans="1:73" s="10" customFormat="1" x14ac:dyDescent="0.25">
      <c r="A1009" s="135" t="s">
        <v>200</v>
      </c>
      <c r="B1009" s="47">
        <v>2</v>
      </c>
      <c r="C1009" s="10" t="s">
        <v>1533</v>
      </c>
      <c r="D1009" s="10" t="s">
        <v>1535</v>
      </c>
      <c r="E1009" s="48">
        <v>40</v>
      </c>
      <c r="F1009" s="48">
        <f t="shared" si="74"/>
        <v>80</v>
      </c>
      <c r="G1009" s="231">
        <f t="shared" si="73"/>
        <v>40</v>
      </c>
      <c r="H1009" s="48"/>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row>
    <row r="1010" spans="1:73" s="10" customFormat="1" x14ac:dyDescent="0.25">
      <c r="A1010" s="135" t="s">
        <v>195</v>
      </c>
      <c r="B1010" s="47">
        <v>1</v>
      </c>
      <c r="C1010" s="10" t="s">
        <v>1534</v>
      </c>
      <c r="D1010" s="10" t="s">
        <v>1535</v>
      </c>
      <c r="E1010" s="48">
        <v>50</v>
      </c>
      <c r="F1010" s="48">
        <f t="shared" si="74"/>
        <v>50</v>
      </c>
      <c r="G1010" s="231">
        <f t="shared" si="73"/>
        <v>25</v>
      </c>
      <c r="H1010" s="48"/>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row>
    <row r="1011" spans="1:73" x14ac:dyDescent="0.25">
      <c r="A1011" s="134">
        <v>1001979</v>
      </c>
      <c r="B1011" s="27">
        <v>1</v>
      </c>
      <c r="C1011" s="12" t="s">
        <v>251</v>
      </c>
      <c r="D1011" s="12" t="s">
        <v>1618</v>
      </c>
      <c r="E1011" s="12"/>
      <c r="F1011" s="45">
        <v>100</v>
      </c>
      <c r="G1011" s="231">
        <f t="shared" si="73"/>
        <v>50</v>
      </c>
      <c r="H1011" s="12" t="s">
        <v>213</v>
      </c>
    </row>
    <row r="1012" spans="1:73" s="12" customFormat="1" x14ac:dyDescent="0.25">
      <c r="A1012" s="134" t="s">
        <v>192</v>
      </c>
      <c r="B1012" s="27">
        <v>1</v>
      </c>
      <c r="C1012" s="12" t="s">
        <v>63</v>
      </c>
      <c r="D1012" s="12" t="s">
        <v>1541</v>
      </c>
      <c r="E1012" s="28">
        <v>50</v>
      </c>
      <c r="F1012" s="28">
        <f t="shared" ref="F1012:F1020" si="75">B1012*E1012</f>
        <v>50</v>
      </c>
      <c r="G1012" s="231">
        <f t="shared" si="73"/>
        <v>25</v>
      </c>
      <c r="H1012" s="28"/>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row>
    <row r="1013" spans="1:73" s="10" customFormat="1" x14ac:dyDescent="0.25">
      <c r="A1013" s="135" t="s">
        <v>191</v>
      </c>
      <c r="B1013" s="47">
        <v>1</v>
      </c>
      <c r="C1013" s="10" t="s">
        <v>62</v>
      </c>
      <c r="D1013" s="10" t="s">
        <v>1541</v>
      </c>
      <c r="E1013" s="48">
        <v>50</v>
      </c>
      <c r="F1013" s="48">
        <f t="shared" si="75"/>
        <v>50</v>
      </c>
      <c r="G1013" s="231">
        <f t="shared" si="73"/>
        <v>25</v>
      </c>
      <c r="H1013" s="48"/>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row>
    <row r="1014" spans="1:73" s="10" customFormat="1" x14ac:dyDescent="0.25">
      <c r="A1014" s="135" t="s">
        <v>190</v>
      </c>
      <c r="B1014" s="47">
        <v>1</v>
      </c>
      <c r="C1014" s="10" t="s">
        <v>61</v>
      </c>
      <c r="D1014" s="10" t="s">
        <v>1542</v>
      </c>
      <c r="E1014" s="48">
        <v>50</v>
      </c>
      <c r="F1014" s="48">
        <f t="shared" si="75"/>
        <v>50</v>
      </c>
      <c r="G1014" s="231">
        <f t="shared" si="73"/>
        <v>25</v>
      </c>
      <c r="H1014" s="48"/>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row>
    <row r="1015" spans="1:73" s="10" customFormat="1" x14ac:dyDescent="0.25">
      <c r="A1015" s="135" t="s">
        <v>166</v>
      </c>
      <c r="B1015" s="47">
        <v>1</v>
      </c>
      <c r="C1015" s="10" t="s">
        <v>36</v>
      </c>
      <c r="E1015" s="48">
        <v>80</v>
      </c>
      <c r="F1015" s="48">
        <f t="shared" si="75"/>
        <v>80</v>
      </c>
      <c r="G1015" s="231">
        <f t="shared" si="73"/>
        <v>40</v>
      </c>
      <c r="H1015" s="48" t="s">
        <v>205</v>
      </c>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row>
    <row r="1016" spans="1:73" s="10" customFormat="1" x14ac:dyDescent="0.25">
      <c r="A1016" s="135" t="s">
        <v>167</v>
      </c>
      <c r="B1016" s="47">
        <v>1</v>
      </c>
      <c r="C1016" s="10" t="s">
        <v>37</v>
      </c>
      <c r="D1016" s="10" t="s">
        <v>1558</v>
      </c>
      <c r="E1016" s="48">
        <v>80</v>
      </c>
      <c r="F1016" s="48">
        <f t="shared" si="75"/>
        <v>80</v>
      </c>
      <c r="G1016" s="231">
        <f t="shared" si="73"/>
        <v>40</v>
      </c>
      <c r="H1016" s="48" t="s">
        <v>205</v>
      </c>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row>
    <row r="1017" spans="1:73" s="10" customFormat="1" x14ac:dyDescent="0.25">
      <c r="A1017" s="135" t="s">
        <v>165</v>
      </c>
      <c r="B1017" s="47">
        <v>1</v>
      </c>
      <c r="C1017" s="10" t="s">
        <v>35</v>
      </c>
      <c r="E1017" s="48">
        <v>80</v>
      </c>
      <c r="F1017" s="48">
        <f t="shared" si="75"/>
        <v>80</v>
      </c>
      <c r="G1017" s="231">
        <f t="shared" si="73"/>
        <v>40</v>
      </c>
      <c r="H1017" s="48" t="s">
        <v>205</v>
      </c>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row>
    <row r="1018" spans="1:73" s="10" customFormat="1" x14ac:dyDescent="0.25">
      <c r="A1018" s="135" t="s">
        <v>159</v>
      </c>
      <c r="B1018" s="47">
        <v>1</v>
      </c>
      <c r="C1018" s="10" t="s">
        <v>30</v>
      </c>
      <c r="E1018" s="48">
        <v>100</v>
      </c>
      <c r="F1018" s="48">
        <f t="shared" si="75"/>
        <v>100</v>
      </c>
      <c r="G1018" s="231">
        <f t="shared" si="73"/>
        <v>50</v>
      </c>
      <c r="H1018" s="48" t="s">
        <v>205</v>
      </c>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row>
    <row r="1019" spans="1:73" s="10" customFormat="1" x14ac:dyDescent="0.25">
      <c r="A1019" s="135" t="s">
        <v>160</v>
      </c>
      <c r="B1019" s="47">
        <v>1</v>
      </c>
      <c r="C1019" s="10" t="s">
        <v>31</v>
      </c>
      <c r="D1019" s="10" t="s">
        <v>1558</v>
      </c>
      <c r="E1019" s="48">
        <v>100</v>
      </c>
      <c r="F1019" s="48">
        <f t="shared" si="75"/>
        <v>100</v>
      </c>
      <c r="G1019" s="231">
        <f t="shared" si="73"/>
        <v>50</v>
      </c>
      <c r="H1019" s="48" t="s">
        <v>205</v>
      </c>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row>
    <row r="1020" spans="1:73" s="10" customFormat="1" x14ac:dyDescent="0.25">
      <c r="A1020" s="135" t="s">
        <v>141</v>
      </c>
      <c r="B1020" s="47">
        <v>4</v>
      </c>
      <c r="C1020" s="10" t="s">
        <v>14</v>
      </c>
      <c r="D1020" s="10" t="s">
        <v>1535</v>
      </c>
      <c r="E1020" s="48">
        <v>250</v>
      </c>
      <c r="F1020" s="48">
        <f t="shared" si="75"/>
        <v>1000</v>
      </c>
      <c r="G1020" s="231">
        <f t="shared" si="73"/>
        <v>500</v>
      </c>
      <c r="H1020" s="48"/>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row>
    <row r="1021" spans="1:73" x14ac:dyDescent="0.25">
      <c r="A1021" s="134">
        <v>1017504</v>
      </c>
      <c r="B1021" s="27">
        <v>1</v>
      </c>
      <c r="C1021" s="12" t="s">
        <v>253</v>
      </c>
      <c r="D1021" s="12" t="s">
        <v>1618</v>
      </c>
      <c r="E1021" s="29"/>
      <c r="F1021" s="29">
        <v>100</v>
      </c>
      <c r="G1021" s="231">
        <f t="shared" si="73"/>
        <v>50</v>
      </c>
      <c r="H1021" s="12" t="s">
        <v>213</v>
      </c>
    </row>
    <row r="1022" spans="1:73" x14ac:dyDescent="0.25">
      <c r="A1022" s="134">
        <v>1007909</v>
      </c>
      <c r="B1022" s="27">
        <v>6</v>
      </c>
      <c r="C1022" s="12" t="s">
        <v>254</v>
      </c>
      <c r="D1022" s="12" t="s">
        <v>1607</v>
      </c>
      <c r="E1022" s="29">
        <v>20</v>
      </c>
      <c r="F1022" s="29">
        <f>B1022*E1022</f>
        <v>120</v>
      </c>
      <c r="G1022" s="231">
        <f t="shared" si="73"/>
        <v>60</v>
      </c>
      <c r="H1022" s="12" t="s">
        <v>213</v>
      </c>
    </row>
    <row r="1023" spans="1:73" s="10" customFormat="1" x14ac:dyDescent="0.25">
      <c r="A1023" s="135" t="s">
        <v>144</v>
      </c>
      <c r="B1023" s="47">
        <v>1</v>
      </c>
      <c r="C1023" s="10" t="s">
        <v>17</v>
      </c>
      <c r="D1023" s="10" t="s">
        <v>1571</v>
      </c>
      <c r="E1023" s="48">
        <v>200</v>
      </c>
      <c r="F1023" s="48">
        <f>B1023*E1023</f>
        <v>200</v>
      </c>
      <c r="G1023" s="231">
        <f t="shared" si="73"/>
        <v>100</v>
      </c>
      <c r="H1023" s="48" t="s">
        <v>205</v>
      </c>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row>
    <row r="1024" spans="1:73" s="10" customFormat="1" x14ac:dyDescent="0.25">
      <c r="A1024" s="135" t="s">
        <v>138</v>
      </c>
      <c r="B1024" s="47">
        <v>1</v>
      </c>
      <c r="C1024" s="10" t="s">
        <v>945</v>
      </c>
      <c r="D1024" s="10" t="s">
        <v>1574</v>
      </c>
      <c r="E1024" s="48">
        <v>300</v>
      </c>
      <c r="F1024" s="48">
        <f>B1024*E1024</f>
        <v>300</v>
      </c>
      <c r="G1024" s="231">
        <f t="shared" si="73"/>
        <v>150</v>
      </c>
      <c r="H1024" s="48" t="s">
        <v>205</v>
      </c>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row>
    <row r="1025" spans="1:73" s="12" customFormat="1" x14ac:dyDescent="0.25">
      <c r="A1025" s="134" t="s">
        <v>125</v>
      </c>
      <c r="B1025" s="27">
        <v>1</v>
      </c>
      <c r="C1025" s="12" t="s">
        <v>1</v>
      </c>
      <c r="E1025" s="28"/>
      <c r="F1025" s="28">
        <v>3160</v>
      </c>
      <c r="G1025" s="231">
        <f t="shared" si="73"/>
        <v>1580</v>
      </c>
      <c r="H1025" s="28"/>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row>
    <row r="1026" spans="1:73" x14ac:dyDescent="0.25">
      <c r="A1026" s="135">
        <v>1001259</v>
      </c>
      <c r="B1026" s="57">
        <v>5</v>
      </c>
      <c r="C1026" s="10" t="s">
        <v>95</v>
      </c>
      <c r="D1026" s="10"/>
      <c r="E1026" s="10"/>
      <c r="F1026" s="48">
        <v>200</v>
      </c>
      <c r="G1026" s="231">
        <f t="shared" si="73"/>
        <v>100</v>
      </c>
      <c r="H1026" s="48"/>
    </row>
    <row r="1027" spans="1:73" x14ac:dyDescent="0.25">
      <c r="A1027" s="135">
        <v>919370</v>
      </c>
      <c r="B1027" s="57"/>
      <c r="C1027" s="10" t="s">
        <v>1588</v>
      </c>
      <c r="D1027" s="10"/>
      <c r="E1027" s="10"/>
      <c r="F1027" s="48">
        <v>300</v>
      </c>
      <c r="G1027" s="231">
        <f t="shared" si="73"/>
        <v>150</v>
      </c>
      <c r="H1027" s="48" t="s">
        <v>213</v>
      </c>
    </row>
    <row r="1028" spans="1:73" x14ac:dyDescent="0.25">
      <c r="A1028" s="135">
        <v>927922</v>
      </c>
      <c r="B1028" s="57">
        <f>21*16</f>
        <v>336</v>
      </c>
      <c r="C1028" s="10" t="s">
        <v>1202</v>
      </c>
      <c r="D1028" s="10" t="s">
        <v>1587</v>
      </c>
      <c r="E1028" s="10"/>
      <c r="F1028" s="48">
        <v>500</v>
      </c>
      <c r="G1028" s="231">
        <f t="shared" si="73"/>
        <v>250</v>
      </c>
      <c r="H1028" s="10" t="s">
        <v>213</v>
      </c>
    </row>
    <row r="1029" spans="1:73" s="10" customFormat="1" x14ac:dyDescent="0.25">
      <c r="A1029" s="135" t="s">
        <v>187</v>
      </c>
      <c r="B1029" s="47">
        <v>1</v>
      </c>
      <c r="C1029" s="10" t="s">
        <v>57</v>
      </c>
      <c r="E1029" s="48">
        <v>50</v>
      </c>
      <c r="F1029" s="48">
        <f>B1029*E1029</f>
        <v>50</v>
      </c>
      <c r="G1029" s="231">
        <f t="shared" si="73"/>
        <v>25</v>
      </c>
      <c r="H1029" s="48"/>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row>
    <row r="1030" spans="1:73" s="10" customFormat="1" x14ac:dyDescent="0.25">
      <c r="A1030" s="135" t="s">
        <v>170</v>
      </c>
      <c r="B1030" s="47">
        <v>1</v>
      </c>
      <c r="C1030" s="10" t="s">
        <v>40</v>
      </c>
      <c r="D1030" s="10" t="s">
        <v>1555</v>
      </c>
      <c r="E1030" s="48">
        <v>75</v>
      </c>
      <c r="F1030" s="48">
        <f>B1030*E1030</f>
        <v>75</v>
      </c>
      <c r="G1030" s="231">
        <f t="shared" si="73"/>
        <v>37.5</v>
      </c>
      <c r="H1030" s="48"/>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row>
    <row r="1031" spans="1:73" s="10" customFormat="1" x14ac:dyDescent="0.25">
      <c r="A1031" s="135" t="s">
        <v>162</v>
      </c>
      <c r="B1031" s="47">
        <v>2</v>
      </c>
      <c r="C1031" s="10" t="s">
        <v>1560</v>
      </c>
      <c r="D1031" s="10" t="s">
        <v>1535</v>
      </c>
      <c r="E1031" s="48">
        <v>90</v>
      </c>
      <c r="F1031" s="48">
        <f>B1031*E1031</f>
        <v>180</v>
      </c>
      <c r="G1031" s="231">
        <f t="shared" si="73"/>
        <v>90</v>
      </c>
      <c r="H1031" s="48"/>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row>
    <row r="1032" spans="1:73" s="10" customFormat="1" x14ac:dyDescent="0.25">
      <c r="A1032" s="136">
        <v>927917</v>
      </c>
      <c r="B1032" s="55">
        <v>21</v>
      </c>
      <c r="C1032" s="41" t="s">
        <v>364</v>
      </c>
      <c r="E1032" s="42">
        <v>65</v>
      </c>
      <c r="F1032" s="42">
        <f>B1032*E1032</f>
        <v>1365</v>
      </c>
      <c r="G1032" s="231">
        <f t="shared" si="73"/>
        <v>682.5</v>
      </c>
      <c r="H1032" s="41" t="s">
        <v>213</v>
      </c>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row>
    <row r="1033" spans="1:73" x14ac:dyDescent="0.25">
      <c r="A1033" s="137">
        <v>973777</v>
      </c>
      <c r="B1033" s="7"/>
      <c r="C1033" s="1" t="s">
        <v>212</v>
      </c>
      <c r="D1033" s="1"/>
      <c r="E1033" s="20"/>
      <c r="F1033" s="5">
        <v>77</v>
      </c>
      <c r="G1033" s="231">
        <f t="shared" si="73"/>
        <v>38.5</v>
      </c>
      <c r="H1033" s="1" t="s">
        <v>205</v>
      </c>
    </row>
    <row r="1034" spans="1:73" s="12" customFormat="1" x14ac:dyDescent="0.25">
      <c r="A1034" s="134"/>
      <c r="B1034" s="27"/>
      <c r="C1034" s="13" t="s">
        <v>1153</v>
      </c>
      <c r="D1034" s="12" t="s">
        <v>1154</v>
      </c>
      <c r="F1034" s="58">
        <v>10</v>
      </c>
      <c r="G1034" s="231">
        <f t="shared" si="73"/>
        <v>5</v>
      </c>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row>
    <row r="1035" spans="1:73" x14ac:dyDescent="0.25">
      <c r="A1035" s="135">
        <v>997308</v>
      </c>
      <c r="B1035" s="57"/>
      <c r="C1035" s="227" t="s">
        <v>304</v>
      </c>
      <c r="D1035" s="10" t="s">
        <v>1577</v>
      </c>
      <c r="E1035" s="10"/>
      <c r="F1035" s="48">
        <v>100</v>
      </c>
      <c r="G1035" s="231">
        <f t="shared" si="73"/>
        <v>50</v>
      </c>
      <c r="H1035" s="48" t="s">
        <v>205</v>
      </c>
    </row>
    <row r="1036" spans="1:73" x14ac:dyDescent="0.25">
      <c r="A1036" s="137">
        <v>972065</v>
      </c>
      <c r="B1036" s="7"/>
      <c r="C1036" s="21" t="s">
        <v>613</v>
      </c>
      <c r="D1036" s="1"/>
      <c r="E1036" s="1"/>
      <c r="F1036" s="62">
        <v>100</v>
      </c>
      <c r="G1036" s="231">
        <f t="shared" si="73"/>
        <v>50</v>
      </c>
      <c r="H1036" s="1" t="s">
        <v>205</v>
      </c>
    </row>
    <row r="1037" spans="1:73" x14ac:dyDescent="0.25">
      <c r="A1037" s="137"/>
      <c r="B1037" s="7">
        <v>5</v>
      </c>
      <c r="C1037" s="4" t="s">
        <v>611</v>
      </c>
      <c r="D1037" s="1"/>
      <c r="E1037" s="9"/>
      <c r="F1037" s="30"/>
      <c r="G1037" s="30"/>
      <c r="H1037" s="1"/>
    </row>
    <row r="1038" spans="1:73" x14ac:dyDescent="0.25">
      <c r="A1038" s="137"/>
      <c r="B1038" s="7">
        <v>19</v>
      </c>
      <c r="C1038" s="4" t="s">
        <v>1142</v>
      </c>
      <c r="D1038" s="1"/>
      <c r="E1038" s="9"/>
      <c r="F1038" s="30"/>
      <c r="G1038" s="30"/>
      <c r="H1038" s="1"/>
    </row>
    <row r="1039" spans="1:73" x14ac:dyDescent="0.25">
      <c r="A1039" s="134"/>
      <c r="B1039" s="27">
        <v>14</v>
      </c>
      <c r="C1039" s="13" t="s">
        <v>612</v>
      </c>
      <c r="D1039" s="12"/>
      <c r="E1039" s="14"/>
      <c r="F1039" s="61"/>
      <c r="G1039" s="61"/>
      <c r="H1039" s="12"/>
    </row>
    <row r="1040" spans="1:73" x14ac:dyDescent="0.25">
      <c r="A1040" s="138">
        <v>973852</v>
      </c>
      <c r="B1040" s="211"/>
      <c r="C1040" s="89" t="s">
        <v>910</v>
      </c>
      <c r="D1040" s="1" t="s">
        <v>1558</v>
      </c>
      <c r="E1040" s="19"/>
      <c r="F1040" s="76">
        <v>130</v>
      </c>
      <c r="G1040" s="231">
        <f t="shared" ref="G1040" si="76">F1040/100*50</f>
        <v>65</v>
      </c>
      <c r="H1040" s="3" t="s">
        <v>213</v>
      </c>
    </row>
    <row r="1041" spans="1:73" x14ac:dyDescent="0.25">
      <c r="A1041" s="142"/>
      <c r="B1041" s="216">
        <v>5</v>
      </c>
      <c r="C1041" s="101" t="s">
        <v>911</v>
      </c>
      <c r="D1041" s="1"/>
      <c r="E1041" s="30"/>
      <c r="F1041" s="30"/>
      <c r="G1041" s="30"/>
      <c r="H1041" s="3"/>
    </row>
    <row r="1042" spans="1:73" x14ac:dyDescent="0.25">
      <c r="A1042" s="142"/>
      <c r="B1042" s="216">
        <v>1</v>
      </c>
      <c r="C1042" s="101" t="s">
        <v>912</v>
      </c>
      <c r="D1042" s="1"/>
      <c r="E1042" s="30"/>
      <c r="F1042" s="30"/>
      <c r="G1042" s="30"/>
      <c r="H1042" s="3"/>
    </row>
    <row r="1043" spans="1:73" s="12" customFormat="1" x14ac:dyDescent="0.25">
      <c r="A1043" s="140"/>
      <c r="B1043" s="217">
        <v>7</v>
      </c>
      <c r="C1043" s="114" t="s">
        <v>913</v>
      </c>
      <c r="E1043" s="61"/>
      <c r="F1043" s="61"/>
      <c r="G1043" s="61"/>
      <c r="H1043" s="54"/>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row>
    <row r="1044" spans="1:73" x14ac:dyDescent="0.25">
      <c r="A1044" s="138">
        <v>973744</v>
      </c>
      <c r="B1044" s="211"/>
      <c r="C1044" s="102" t="s">
        <v>1216</v>
      </c>
      <c r="D1044" s="1"/>
      <c r="E1044" s="19"/>
      <c r="F1044" s="76">
        <v>250</v>
      </c>
      <c r="G1044" s="231">
        <f t="shared" ref="G1044" si="77">F1044/100*50</f>
        <v>125</v>
      </c>
      <c r="H1044" s="3" t="s">
        <v>213</v>
      </c>
    </row>
    <row r="1045" spans="1:73" x14ac:dyDescent="0.25">
      <c r="A1045" s="138"/>
      <c r="B1045" s="211">
        <v>2</v>
      </c>
      <c r="C1045" s="26" t="s">
        <v>1217</v>
      </c>
      <c r="D1045" s="1"/>
      <c r="E1045" s="19"/>
      <c r="F1045" s="30"/>
      <c r="G1045" s="30"/>
      <c r="H1045" s="3"/>
    </row>
    <row r="1046" spans="1:73" x14ac:dyDescent="0.25">
      <c r="A1046" s="138"/>
      <c r="B1046" s="211">
        <v>2</v>
      </c>
      <c r="C1046" s="26" t="s">
        <v>1215</v>
      </c>
      <c r="D1046" s="1"/>
      <c r="E1046" s="19"/>
      <c r="F1046" s="30"/>
      <c r="G1046" s="30"/>
      <c r="H1046" s="3"/>
    </row>
    <row r="1047" spans="1:73" s="12" customFormat="1" x14ac:dyDescent="0.25">
      <c r="A1047" s="139"/>
      <c r="B1047" s="218">
        <v>10</v>
      </c>
      <c r="C1047" s="33" t="s">
        <v>1214</v>
      </c>
      <c r="E1047" s="45"/>
      <c r="F1047" s="61"/>
      <c r="G1047" s="61"/>
      <c r="H1047" s="54"/>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row>
    <row r="1048" spans="1:73" x14ac:dyDescent="0.25">
      <c r="A1048" s="134">
        <v>1008409</v>
      </c>
      <c r="B1048" s="27">
        <v>5</v>
      </c>
      <c r="C1048" s="32" t="s">
        <v>1210</v>
      </c>
      <c r="D1048" s="12"/>
      <c r="E1048" s="58">
        <v>50</v>
      </c>
      <c r="F1048" s="69">
        <f>B1048*E1048</f>
        <v>250</v>
      </c>
      <c r="G1048" s="231">
        <f t="shared" ref="G1048:G1049" si="78">F1048/100*50</f>
        <v>125</v>
      </c>
      <c r="H1048" s="12" t="s">
        <v>213</v>
      </c>
    </row>
    <row r="1049" spans="1:73" x14ac:dyDescent="0.25">
      <c r="A1049" s="137">
        <v>972149</v>
      </c>
      <c r="B1049" s="7"/>
      <c r="C1049" s="21" t="s">
        <v>243</v>
      </c>
      <c r="D1049" s="1"/>
      <c r="E1049" s="1"/>
      <c r="F1049" s="60">
        <v>130</v>
      </c>
      <c r="G1049" s="231">
        <f t="shared" si="78"/>
        <v>65</v>
      </c>
      <c r="H1049" s="1" t="s">
        <v>213</v>
      </c>
    </row>
    <row r="1050" spans="1:73" x14ac:dyDescent="0.25">
      <c r="A1050" s="137"/>
      <c r="B1050" s="7">
        <v>4</v>
      </c>
      <c r="C1050" s="4" t="s">
        <v>573</v>
      </c>
      <c r="D1050" s="1" t="s">
        <v>1615</v>
      </c>
      <c r="E1050" s="9"/>
      <c r="F1050" s="30"/>
      <c r="G1050" s="30"/>
      <c r="H1050" s="1"/>
    </row>
    <row r="1051" spans="1:73" x14ac:dyDescent="0.25">
      <c r="A1051" s="137"/>
      <c r="B1051" s="7">
        <v>24</v>
      </c>
      <c r="C1051" s="4" t="s">
        <v>1612</v>
      </c>
      <c r="D1051" s="1"/>
      <c r="E1051" s="9"/>
      <c r="F1051" s="30"/>
      <c r="G1051" s="30"/>
      <c r="H1051" s="1"/>
    </row>
    <row r="1052" spans="1:73" x14ac:dyDescent="0.25">
      <c r="A1052" s="137"/>
      <c r="B1052" s="7">
        <v>12</v>
      </c>
      <c r="C1052" s="4" t="s">
        <v>1613</v>
      </c>
      <c r="D1052" s="1" t="s">
        <v>1614</v>
      </c>
      <c r="E1052" s="9"/>
      <c r="F1052" s="30"/>
      <c r="G1052" s="30"/>
      <c r="H1052" s="6"/>
    </row>
    <row r="1053" spans="1:73" x14ac:dyDescent="0.25">
      <c r="A1053" s="135">
        <v>857648</v>
      </c>
      <c r="B1053" s="47"/>
      <c r="C1053" s="10" t="s">
        <v>244</v>
      </c>
      <c r="D1053" s="10" t="s">
        <v>1616</v>
      </c>
      <c r="E1053" s="10"/>
      <c r="F1053" s="44">
        <v>150</v>
      </c>
      <c r="G1053" s="231">
        <f t="shared" ref="G1053:G1054" si="79">F1053/100*50</f>
        <v>75</v>
      </c>
      <c r="H1053" s="10" t="s">
        <v>213</v>
      </c>
    </row>
    <row r="1054" spans="1:73" x14ac:dyDescent="0.25">
      <c r="A1054" s="142">
        <v>966573</v>
      </c>
      <c r="B1054" s="216"/>
      <c r="C1054" s="85" t="s">
        <v>932</v>
      </c>
      <c r="D1054" s="1"/>
      <c r="E1054" s="30"/>
      <c r="F1054" s="15">
        <v>360</v>
      </c>
      <c r="G1054" s="231">
        <f t="shared" si="79"/>
        <v>180</v>
      </c>
      <c r="H1054" s="103"/>
    </row>
    <row r="1055" spans="1:73" x14ac:dyDescent="0.25">
      <c r="A1055" s="142"/>
      <c r="B1055" s="216">
        <v>8</v>
      </c>
      <c r="C1055" s="104" t="s">
        <v>933</v>
      </c>
      <c r="D1055" s="1"/>
      <c r="E1055" s="30"/>
      <c r="F1055" s="30"/>
      <c r="G1055" s="30"/>
      <c r="H1055" s="103" t="s">
        <v>213</v>
      </c>
    </row>
    <row r="1056" spans="1:73" x14ac:dyDescent="0.25">
      <c r="A1056" s="142"/>
      <c r="B1056" s="216">
        <v>1000</v>
      </c>
      <c r="C1056" s="104" t="s">
        <v>934</v>
      </c>
      <c r="D1056" s="1"/>
      <c r="E1056" s="30"/>
      <c r="F1056" s="30"/>
      <c r="G1056" s="30"/>
      <c r="H1056" s="103" t="s">
        <v>213</v>
      </c>
    </row>
    <row r="1057" spans="1:73" x14ac:dyDescent="0.25">
      <c r="A1057" s="142"/>
      <c r="B1057" s="216">
        <v>1</v>
      </c>
      <c r="C1057" s="104" t="s">
        <v>935</v>
      </c>
      <c r="D1057" s="1"/>
      <c r="E1057" s="30"/>
      <c r="F1057" s="30"/>
      <c r="G1057" s="30"/>
      <c r="H1057" s="103" t="s">
        <v>209</v>
      </c>
    </row>
    <row r="1058" spans="1:73" x14ac:dyDescent="0.25">
      <c r="A1058" s="142"/>
      <c r="B1058" s="216">
        <v>2</v>
      </c>
      <c r="C1058" s="104" t="s">
        <v>936</v>
      </c>
      <c r="D1058" s="1"/>
      <c r="E1058" s="30"/>
      <c r="F1058" s="30"/>
      <c r="G1058" s="30"/>
      <c r="H1058" s="103" t="s">
        <v>209</v>
      </c>
    </row>
    <row r="1059" spans="1:73" s="12" customFormat="1" x14ac:dyDescent="0.25">
      <c r="A1059" s="140"/>
      <c r="B1059" s="217">
        <v>12</v>
      </c>
      <c r="C1059" s="115" t="s">
        <v>937</v>
      </c>
      <c r="E1059" s="61"/>
      <c r="F1059" s="61"/>
      <c r="G1059" s="61"/>
      <c r="H1059" s="116" t="s">
        <v>209</v>
      </c>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row>
    <row r="1060" spans="1:73" x14ac:dyDescent="0.25">
      <c r="A1060" s="138">
        <v>961571</v>
      </c>
      <c r="B1060" s="211"/>
      <c r="C1060" s="89" t="s">
        <v>433</v>
      </c>
      <c r="D1060" s="1"/>
      <c r="E1060" s="19"/>
      <c r="F1060" s="19">
        <v>1200</v>
      </c>
      <c r="G1060" s="231">
        <f t="shared" ref="G1060" si="80">F1060/100*50</f>
        <v>600</v>
      </c>
      <c r="H1060" s="3" t="s">
        <v>213</v>
      </c>
    </row>
    <row r="1061" spans="1:73" x14ac:dyDescent="0.25">
      <c r="A1061" s="142"/>
      <c r="B1061" s="216">
        <v>2</v>
      </c>
      <c r="C1061" s="101" t="s">
        <v>434</v>
      </c>
      <c r="D1061" s="1"/>
      <c r="E1061" s="30"/>
      <c r="F1061" s="30"/>
      <c r="G1061" s="30"/>
      <c r="H1061" s="3"/>
    </row>
    <row r="1062" spans="1:73" x14ac:dyDescent="0.25">
      <c r="A1062" s="142"/>
      <c r="B1062" s="216">
        <v>2</v>
      </c>
      <c r="C1062" s="101" t="s">
        <v>435</v>
      </c>
      <c r="D1062" s="1"/>
      <c r="E1062" s="30"/>
      <c r="F1062" s="30"/>
      <c r="G1062" s="30"/>
      <c r="H1062" s="3"/>
    </row>
    <row r="1063" spans="1:73" x14ac:dyDescent="0.25">
      <c r="A1063" s="142"/>
      <c r="B1063" s="216">
        <v>3</v>
      </c>
      <c r="C1063" s="101" t="s">
        <v>941</v>
      </c>
      <c r="D1063" s="1"/>
      <c r="E1063" s="30"/>
      <c r="F1063" s="30"/>
      <c r="G1063" s="30"/>
      <c r="H1063" s="3"/>
    </row>
    <row r="1064" spans="1:73" x14ac:dyDescent="0.25">
      <c r="A1064" s="142"/>
      <c r="B1064" s="216">
        <v>5</v>
      </c>
      <c r="C1064" s="101" t="s">
        <v>436</v>
      </c>
      <c r="D1064" s="1"/>
      <c r="E1064" s="30"/>
      <c r="F1064" s="30"/>
      <c r="G1064" s="30"/>
      <c r="H1064" s="3"/>
    </row>
    <row r="1065" spans="1:73" x14ac:dyDescent="0.25">
      <c r="A1065" s="142"/>
      <c r="B1065" s="216">
        <v>2</v>
      </c>
      <c r="C1065" s="101" t="s">
        <v>942</v>
      </c>
      <c r="D1065" s="1"/>
      <c r="E1065" s="30"/>
      <c r="F1065" s="30"/>
      <c r="G1065" s="30"/>
      <c r="H1065" s="3" t="s">
        <v>209</v>
      </c>
    </row>
    <row r="1066" spans="1:73" x14ac:dyDescent="0.25">
      <c r="A1066" s="142"/>
      <c r="B1066" s="216">
        <v>1</v>
      </c>
      <c r="C1066" s="101" t="s">
        <v>943</v>
      </c>
      <c r="D1066" s="1"/>
      <c r="E1066" s="30"/>
      <c r="F1066" s="30"/>
      <c r="G1066" s="30"/>
      <c r="H1066" s="3"/>
    </row>
    <row r="1067" spans="1:73" x14ac:dyDescent="0.25">
      <c r="A1067" s="142"/>
      <c r="B1067" s="216">
        <v>3</v>
      </c>
      <c r="C1067" s="101" t="s">
        <v>437</v>
      </c>
      <c r="D1067" s="1"/>
      <c r="E1067" s="30"/>
      <c r="F1067" s="30"/>
      <c r="G1067" s="30"/>
      <c r="H1067" s="3"/>
    </row>
    <row r="1068" spans="1:73" x14ac:dyDescent="0.25">
      <c r="A1068" s="142"/>
      <c r="B1068" s="216">
        <v>1</v>
      </c>
      <c r="C1068" s="101" t="s">
        <v>438</v>
      </c>
      <c r="D1068" s="1"/>
      <c r="E1068" s="30"/>
      <c r="F1068" s="30"/>
      <c r="G1068" s="30"/>
      <c r="H1068" s="3"/>
    </row>
    <row r="1069" spans="1:73" x14ac:dyDescent="0.25">
      <c r="A1069" s="142"/>
      <c r="B1069" s="216">
        <v>1</v>
      </c>
      <c r="C1069" s="101" t="s">
        <v>439</v>
      </c>
      <c r="D1069" s="1"/>
      <c r="E1069" s="30"/>
      <c r="F1069" s="30"/>
      <c r="G1069" s="30"/>
      <c r="H1069" s="3"/>
    </row>
    <row r="1070" spans="1:73" s="12" customFormat="1" x14ac:dyDescent="0.25">
      <c r="A1070" s="140"/>
      <c r="B1070" s="217">
        <v>1</v>
      </c>
      <c r="C1070" s="114" t="s">
        <v>440</v>
      </c>
      <c r="E1070" s="61"/>
      <c r="F1070" s="61"/>
      <c r="G1070" s="61"/>
      <c r="H1070" s="32"/>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row>
    <row r="1071" spans="1:73" s="10" customFormat="1" x14ac:dyDescent="0.25">
      <c r="A1071" s="143">
        <v>966728</v>
      </c>
      <c r="B1071" s="155">
        <v>13</v>
      </c>
      <c r="C1071" s="118" t="s">
        <v>2014</v>
      </c>
      <c r="E1071" s="84">
        <v>20</v>
      </c>
      <c r="F1071" s="84">
        <f>B1071*E1071</f>
        <v>260</v>
      </c>
      <c r="G1071" s="231">
        <f t="shared" ref="G1071:G1074" si="81">F1071/100*50</f>
        <v>130</v>
      </c>
      <c r="H1071" s="119" t="s">
        <v>205</v>
      </c>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row>
    <row r="1072" spans="1:73" customFormat="1" x14ac:dyDescent="0.25">
      <c r="A1072" s="188">
        <v>955555</v>
      </c>
      <c r="B1072" s="188">
        <v>9</v>
      </c>
      <c r="C1072" s="10" t="s">
        <v>1817</v>
      </c>
      <c r="D1072" s="189"/>
      <c r="E1072" s="190">
        <v>75</v>
      </c>
      <c r="F1072" s="48">
        <f>B1072*E1072</f>
        <v>675</v>
      </c>
      <c r="G1072" s="231">
        <f t="shared" si="81"/>
        <v>337.5</v>
      </c>
      <c r="H1072" s="190" t="s">
        <v>205</v>
      </c>
    </row>
    <row r="1073" spans="1:8" x14ac:dyDescent="0.25">
      <c r="A1073" s="134">
        <v>970499</v>
      </c>
      <c r="B1073" s="27"/>
      <c r="C1073" s="12" t="s">
        <v>260</v>
      </c>
      <c r="D1073" s="12"/>
      <c r="E1073" s="12"/>
      <c r="F1073" s="69">
        <v>190</v>
      </c>
      <c r="G1073" s="231">
        <f t="shared" si="81"/>
        <v>95</v>
      </c>
      <c r="H1073" s="12" t="s">
        <v>213</v>
      </c>
    </row>
    <row r="1074" spans="1:8" x14ac:dyDescent="0.25">
      <c r="A1074" s="144" t="s">
        <v>1482</v>
      </c>
      <c r="B1074" s="219"/>
      <c r="C1074" s="89" t="s">
        <v>890</v>
      </c>
      <c r="E1074" s="19"/>
      <c r="F1074" s="76">
        <v>1050</v>
      </c>
      <c r="G1074" s="231">
        <f t="shared" si="81"/>
        <v>525</v>
      </c>
      <c r="H1074" s="3" t="s">
        <v>205</v>
      </c>
    </row>
    <row r="1075" spans="1:8" x14ac:dyDescent="0.25">
      <c r="A1075" s="144"/>
      <c r="B1075" s="219">
        <v>6</v>
      </c>
      <c r="C1075" s="1" t="s">
        <v>1416</v>
      </c>
      <c r="E1075" s="23"/>
      <c r="F1075" s="19"/>
      <c r="G1075" s="19"/>
      <c r="H1075" s="3"/>
    </row>
    <row r="1076" spans="1:8" x14ac:dyDescent="0.25">
      <c r="A1076" s="144"/>
      <c r="B1076" s="219">
        <v>4</v>
      </c>
      <c r="C1076" s="1" t="s">
        <v>1417</v>
      </c>
      <c r="E1076" s="23"/>
      <c r="F1076" s="19"/>
      <c r="G1076" s="19"/>
      <c r="H1076" s="3"/>
    </row>
    <row r="1077" spans="1:8" x14ac:dyDescent="0.25">
      <c r="A1077" s="144"/>
      <c r="B1077" s="219">
        <v>1</v>
      </c>
      <c r="C1077" s="1" t="s">
        <v>927</v>
      </c>
      <c r="E1077" s="23"/>
      <c r="F1077" s="19"/>
      <c r="G1077" s="19"/>
      <c r="H1077" s="3"/>
    </row>
    <row r="1078" spans="1:8" x14ac:dyDescent="0.25">
      <c r="A1078" s="144"/>
      <c r="B1078" s="219">
        <v>1</v>
      </c>
      <c r="C1078" s="1" t="s">
        <v>928</v>
      </c>
      <c r="E1078" s="23"/>
      <c r="F1078" s="19"/>
      <c r="G1078" s="19"/>
      <c r="H1078" s="3"/>
    </row>
    <row r="1079" spans="1:8" x14ac:dyDescent="0.25">
      <c r="A1079" s="144"/>
      <c r="B1079" s="219">
        <v>9</v>
      </c>
      <c r="C1079" s="1" t="s">
        <v>1455</v>
      </c>
      <c r="E1079" s="23"/>
      <c r="F1079" s="19"/>
      <c r="G1079" s="19"/>
      <c r="H1079" s="3"/>
    </row>
    <row r="1080" spans="1:8" x14ac:dyDescent="0.25">
      <c r="A1080" s="144"/>
      <c r="B1080" s="219">
        <v>1</v>
      </c>
      <c r="C1080" s="1" t="s">
        <v>929</v>
      </c>
      <c r="E1080" s="23"/>
      <c r="F1080" s="19"/>
      <c r="G1080" s="19"/>
      <c r="H1080" s="3"/>
    </row>
    <row r="1081" spans="1:8" x14ac:dyDescent="0.25">
      <c r="A1081" s="144"/>
      <c r="B1081" s="219">
        <v>2</v>
      </c>
      <c r="C1081" s="1" t="s">
        <v>1418</v>
      </c>
      <c r="E1081" s="23"/>
      <c r="F1081" s="19"/>
      <c r="G1081" s="19"/>
      <c r="H1081" s="3"/>
    </row>
    <row r="1082" spans="1:8" x14ac:dyDescent="0.25">
      <c r="A1082" s="144"/>
      <c r="B1082" s="219">
        <v>1</v>
      </c>
      <c r="C1082" s="1" t="s">
        <v>1419</v>
      </c>
      <c r="E1082" s="23"/>
      <c r="F1082" s="19"/>
      <c r="G1082" s="19"/>
      <c r="H1082" s="3"/>
    </row>
    <row r="1083" spans="1:8" x14ac:dyDescent="0.25">
      <c r="A1083" s="144"/>
      <c r="B1083" s="219">
        <v>1</v>
      </c>
      <c r="C1083" s="1" t="s">
        <v>1456</v>
      </c>
      <c r="E1083" s="23"/>
      <c r="F1083" s="19"/>
      <c r="G1083" s="19"/>
      <c r="H1083" s="3"/>
    </row>
    <row r="1084" spans="1:8" x14ac:dyDescent="0.25">
      <c r="A1084" s="144"/>
      <c r="B1084" s="219">
        <v>2</v>
      </c>
      <c r="C1084" s="1" t="s">
        <v>1420</v>
      </c>
      <c r="E1084" s="23"/>
      <c r="F1084" s="19"/>
      <c r="G1084" s="19"/>
      <c r="H1084" s="3"/>
    </row>
    <row r="1085" spans="1:8" x14ac:dyDescent="0.25">
      <c r="A1085" s="144"/>
      <c r="B1085" s="219">
        <v>1</v>
      </c>
      <c r="C1085" s="1" t="s">
        <v>1421</v>
      </c>
      <c r="E1085" s="23"/>
      <c r="F1085" s="19"/>
      <c r="G1085" s="19"/>
      <c r="H1085" s="3"/>
    </row>
    <row r="1086" spans="1:8" x14ac:dyDescent="0.25">
      <c r="A1086" s="144"/>
      <c r="B1086" s="219">
        <v>5</v>
      </c>
      <c r="C1086" s="1" t="s">
        <v>930</v>
      </c>
      <c r="E1086" s="23"/>
      <c r="F1086" s="19"/>
      <c r="G1086" s="19"/>
      <c r="H1086" s="3"/>
    </row>
    <row r="1087" spans="1:8" x14ac:dyDescent="0.25">
      <c r="A1087" s="144"/>
      <c r="B1087" s="219">
        <v>3</v>
      </c>
      <c r="C1087" s="1" t="s">
        <v>1457</v>
      </c>
      <c r="E1087" s="23"/>
      <c r="F1087" s="19"/>
      <c r="G1087" s="19"/>
      <c r="H1087" s="3"/>
    </row>
    <row r="1088" spans="1:8" x14ac:dyDescent="0.25">
      <c r="A1088" s="144"/>
      <c r="B1088" s="219">
        <v>1</v>
      </c>
      <c r="C1088" s="1" t="s">
        <v>1423</v>
      </c>
      <c r="E1088" s="23"/>
      <c r="F1088" s="19"/>
      <c r="G1088" s="19"/>
      <c r="H1088" s="3"/>
    </row>
    <row r="1089" spans="1:73" x14ac:dyDescent="0.25">
      <c r="A1089" s="144"/>
      <c r="B1089" s="219">
        <v>1</v>
      </c>
      <c r="C1089" s="1" t="s">
        <v>1458</v>
      </c>
      <c r="E1089" s="23"/>
      <c r="F1089" s="19"/>
      <c r="G1089" s="19"/>
      <c r="H1089" s="3"/>
    </row>
    <row r="1090" spans="1:73" x14ac:dyDescent="0.25">
      <c r="A1090" s="144"/>
      <c r="B1090" s="219">
        <v>4</v>
      </c>
      <c r="C1090" s="1" t="s">
        <v>1422</v>
      </c>
      <c r="E1090" s="23"/>
      <c r="F1090" s="19"/>
      <c r="G1090" s="19"/>
      <c r="H1090" s="3"/>
    </row>
    <row r="1091" spans="1:73" x14ac:dyDescent="0.25">
      <c r="A1091" s="145"/>
      <c r="B1091" s="222">
        <v>25</v>
      </c>
      <c r="C1091" s="1" t="s">
        <v>1507</v>
      </c>
      <c r="E1091" s="23"/>
      <c r="F1091" s="19"/>
      <c r="G1091" s="19"/>
      <c r="H1091" s="2"/>
    </row>
    <row r="1092" spans="1:73" x14ac:dyDescent="0.25">
      <c r="A1092" s="145"/>
      <c r="B1092" s="222">
        <v>80</v>
      </c>
      <c r="C1092" s="1" t="s">
        <v>1508</v>
      </c>
      <c r="E1092" s="23"/>
      <c r="F1092" s="19"/>
      <c r="G1092" s="19"/>
      <c r="H1092" s="2"/>
    </row>
    <row r="1093" spans="1:73" x14ac:dyDescent="0.25">
      <c r="A1093" s="145"/>
      <c r="B1093" s="222">
        <v>11</v>
      </c>
      <c r="C1093" s="1" t="s">
        <v>1505</v>
      </c>
      <c r="E1093" s="23"/>
      <c r="F1093" s="19"/>
      <c r="G1093" s="19"/>
      <c r="H1093" s="2"/>
    </row>
    <row r="1094" spans="1:73" x14ac:dyDescent="0.25">
      <c r="A1094" s="144"/>
      <c r="B1094" s="219">
        <v>2</v>
      </c>
      <c r="C1094" s="1" t="s">
        <v>1443</v>
      </c>
      <c r="E1094" s="23"/>
      <c r="F1094" s="19"/>
      <c r="G1094" s="19"/>
      <c r="H1094" s="3"/>
    </row>
    <row r="1095" spans="1:73" x14ac:dyDescent="0.25">
      <c r="A1095" s="139"/>
      <c r="B1095" s="218">
        <v>22</v>
      </c>
      <c r="C1095" s="12" t="s">
        <v>1442</v>
      </c>
      <c r="D1095" s="12"/>
      <c r="E1095" s="39"/>
      <c r="F1095" s="45"/>
      <c r="G1095" s="45"/>
      <c r="H1095" s="99"/>
    </row>
    <row r="1096" spans="1:73" x14ac:dyDescent="0.25">
      <c r="A1096" s="135">
        <v>925488</v>
      </c>
      <c r="B1096" s="47"/>
      <c r="C1096" s="10" t="s">
        <v>1207</v>
      </c>
      <c r="D1096" s="10"/>
      <c r="E1096" s="10"/>
      <c r="F1096" s="44">
        <v>165</v>
      </c>
      <c r="G1096" s="231">
        <f t="shared" ref="G1096:G1098" si="82">F1096/100*50</f>
        <v>82.5</v>
      </c>
      <c r="H1096" s="10" t="s">
        <v>369</v>
      </c>
    </row>
    <row r="1097" spans="1:73" s="10" customFormat="1" x14ac:dyDescent="0.25">
      <c r="A1097" s="136">
        <v>868441</v>
      </c>
      <c r="B1097" s="55">
        <v>3</v>
      </c>
      <c r="C1097" s="98" t="s">
        <v>938</v>
      </c>
      <c r="D1097" s="10" t="s">
        <v>1725</v>
      </c>
      <c r="E1097" s="42">
        <v>75</v>
      </c>
      <c r="F1097" s="84">
        <f>B1097*E1097</f>
        <v>225</v>
      </c>
      <c r="G1097" s="231">
        <f t="shared" si="82"/>
        <v>112.5</v>
      </c>
      <c r="H1097" s="41" t="s">
        <v>205</v>
      </c>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row>
    <row r="1098" spans="1:73" x14ac:dyDescent="0.25">
      <c r="A1098" s="137">
        <v>969090</v>
      </c>
      <c r="B1098" s="7"/>
      <c r="C1098" s="25" t="s">
        <v>1289</v>
      </c>
      <c r="D1098" s="1"/>
      <c r="E1098" s="1"/>
      <c r="F1098" s="60">
        <v>840</v>
      </c>
      <c r="G1098" s="231">
        <f t="shared" si="82"/>
        <v>420</v>
      </c>
      <c r="H1098" s="1" t="s">
        <v>213</v>
      </c>
    </row>
    <row r="1099" spans="1:73" ht="30" x14ac:dyDescent="0.25">
      <c r="A1099" s="137"/>
      <c r="B1099" s="7">
        <v>3</v>
      </c>
      <c r="C1099" s="2" t="s">
        <v>1290</v>
      </c>
      <c r="D1099" s="1" t="s">
        <v>1628</v>
      </c>
      <c r="E1099" s="5"/>
      <c r="F1099" s="30"/>
      <c r="G1099" s="30"/>
      <c r="H1099" s="1"/>
    </row>
    <row r="1100" spans="1:73" x14ac:dyDescent="0.25">
      <c r="A1100" s="137"/>
      <c r="B1100" s="7">
        <v>3</v>
      </c>
      <c r="C1100" s="2" t="s">
        <v>1291</v>
      </c>
      <c r="D1100" s="1" t="s">
        <v>1586</v>
      </c>
      <c r="E1100" s="5"/>
      <c r="F1100" s="30"/>
      <c r="G1100" s="30"/>
      <c r="H1100" s="1"/>
    </row>
    <row r="1101" spans="1:73" x14ac:dyDescent="0.25">
      <c r="A1101" s="137"/>
      <c r="B1101" s="7">
        <v>20</v>
      </c>
      <c r="C1101" s="2" t="s">
        <v>1292</v>
      </c>
      <c r="D1101" s="1" t="s">
        <v>1629</v>
      </c>
      <c r="E1101" s="5"/>
      <c r="F1101" s="30"/>
      <c r="G1101" s="30"/>
      <c r="H1101" s="1"/>
    </row>
    <row r="1102" spans="1:73" x14ac:dyDescent="0.25">
      <c r="A1102" s="137"/>
      <c r="B1102" s="7">
        <v>9</v>
      </c>
      <c r="C1102" s="2" t="s">
        <v>1293</v>
      </c>
      <c r="D1102" s="1" t="s">
        <v>1629</v>
      </c>
      <c r="E1102" s="5"/>
      <c r="F1102" s="30"/>
      <c r="G1102" s="30"/>
      <c r="H1102" s="1"/>
    </row>
    <row r="1103" spans="1:73" x14ac:dyDescent="0.25">
      <c r="A1103" s="137"/>
      <c r="B1103" s="7">
        <v>9</v>
      </c>
      <c r="C1103" s="2" t="s">
        <v>1295</v>
      </c>
      <c r="D1103" s="1" t="s">
        <v>1630</v>
      </c>
      <c r="E1103" s="5"/>
      <c r="F1103" s="30"/>
      <c r="G1103" s="30"/>
      <c r="H1103" s="1"/>
    </row>
    <row r="1104" spans="1:73" x14ac:dyDescent="0.25">
      <c r="A1104" s="137"/>
      <c r="B1104" s="7">
        <v>12</v>
      </c>
      <c r="C1104" s="2" t="s">
        <v>1296</v>
      </c>
      <c r="D1104" s="1" t="s">
        <v>1631</v>
      </c>
      <c r="E1104" s="5"/>
      <c r="F1104" s="30"/>
      <c r="G1104" s="30"/>
      <c r="H1104" s="1"/>
    </row>
    <row r="1105" spans="1:73" x14ac:dyDescent="0.25">
      <c r="A1105" s="137"/>
      <c r="B1105" s="7">
        <v>30</v>
      </c>
      <c r="C1105" s="2" t="s">
        <v>1297</v>
      </c>
      <c r="D1105" s="1" t="s">
        <v>1632</v>
      </c>
      <c r="E1105" s="5"/>
      <c r="F1105" s="30"/>
      <c r="G1105" s="30"/>
      <c r="H1105" s="1"/>
    </row>
    <row r="1106" spans="1:73" ht="30" x14ac:dyDescent="0.25">
      <c r="A1106" s="134"/>
      <c r="B1106" s="27">
        <v>30</v>
      </c>
      <c r="C1106" s="24" t="s">
        <v>1294</v>
      </c>
      <c r="D1106" s="12" t="s">
        <v>1633</v>
      </c>
      <c r="E1106" s="58"/>
      <c r="F1106" s="61"/>
      <c r="G1106" s="61"/>
      <c r="H1106" s="28"/>
    </row>
    <row r="1107" spans="1:73" x14ac:dyDescent="0.25">
      <c r="A1107" s="144" t="s">
        <v>1496</v>
      </c>
      <c r="B1107" s="211">
        <v>7</v>
      </c>
      <c r="C1107" s="1" t="s">
        <v>922</v>
      </c>
      <c r="E1107" s="23">
        <v>4</v>
      </c>
      <c r="F1107" s="19">
        <f t="shared" ref="F1107:F1118" si="83">B1107*E1107</f>
        <v>28</v>
      </c>
      <c r="G1107" s="231">
        <f t="shared" ref="G1107:G1119" si="84">F1107/100*50</f>
        <v>14.000000000000002</v>
      </c>
      <c r="H1107" s="3" t="s">
        <v>205</v>
      </c>
    </row>
    <row r="1108" spans="1:73" x14ac:dyDescent="0.25">
      <c r="A1108" s="144"/>
      <c r="B1108" s="211">
        <v>4</v>
      </c>
      <c r="C1108" s="1" t="s">
        <v>1852</v>
      </c>
      <c r="E1108" s="23">
        <v>4</v>
      </c>
      <c r="F1108" s="19">
        <f t="shared" si="83"/>
        <v>16</v>
      </c>
      <c r="G1108" s="231">
        <f t="shared" si="84"/>
        <v>8</v>
      </c>
      <c r="H1108" s="3"/>
    </row>
    <row r="1109" spans="1:73" x14ac:dyDescent="0.25">
      <c r="A1109" s="146"/>
      <c r="B1109" s="222">
        <v>1</v>
      </c>
      <c r="C1109" s="1" t="s">
        <v>1502</v>
      </c>
      <c r="E1109" s="23">
        <v>7.5</v>
      </c>
      <c r="F1109" s="23">
        <f t="shared" si="83"/>
        <v>7.5</v>
      </c>
      <c r="G1109" s="231">
        <f t="shared" si="84"/>
        <v>3.75</v>
      </c>
      <c r="H1109" s="2"/>
    </row>
    <row r="1110" spans="1:73" x14ac:dyDescent="0.25">
      <c r="A1110" s="146"/>
      <c r="B1110" s="222">
        <v>1</v>
      </c>
      <c r="C1110" s="1" t="s">
        <v>1503</v>
      </c>
      <c r="E1110" s="23">
        <v>100</v>
      </c>
      <c r="F1110" s="23">
        <f t="shared" si="83"/>
        <v>100</v>
      </c>
      <c r="G1110" s="231">
        <f t="shared" si="84"/>
        <v>50</v>
      </c>
      <c r="H1110" s="2"/>
    </row>
    <row r="1111" spans="1:73" x14ac:dyDescent="0.25">
      <c r="A1111" s="146"/>
      <c r="B1111" s="222">
        <v>4</v>
      </c>
      <c r="C1111" s="1" t="s">
        <v>1504</v>
      </c>
      <c r="E1111" s="23">
        <v>19</v>
      </c>
      <c r="F1111" s="23">
        <f t="shared" si="83"/>
        <v>76</v>
      </c>
      <c r="G1111" s="231">
        <f t="shared" si="84"/>
        <v>38</v>
      </c>
      <c r="H1111" s="2"/>
    </row>
    <row r="1112" spans="1:73" x14ac:dyDescent="0.25">
      <c r="A1112" s="144"/>
      <c r="B1112" s="211">
        <v>3</v>
      </c>
      <c r="C1112" s="1" t="s">
        <v>1454</v>
      </c>
      <c r="E1112" s="23">
        <v>30</v>
      </c>
      <c r="F1112" s="19">
        <f t="shared" si="83"/>
        <v>90</v>
      </c>
      <c r="G1112" s="231">
        <f t="shared" si="84"/>
        <v>45</v>
      </c>
      <c r="H1112" s="3"/>
    </row>
    <row r="1113" spans="1:73" x14ac:dyDescent="0.25">
      <c r="A1113" s="144"/>
      <c r="B1113" s="211">
        <v>1</v>
      </c>
      <c r="C1113" s="1" t="s">
        <v>1391</v>
      </c>
      <c r="E1113" s="23">
        <v>13</v>
      </c>
      <c r="F1113" s="19">
        <f t="shared" si="83"/>
        <v>13</v>
      </c>
      <c r="G1113" s="231">
        <f t="shared" si="84"/>
        <v>6.5</v>
      </c>
      <c r="H1113" s="3"/>
    </row>
    <row r="1114" spans="1:73" x14ac:dyDescent="0.25">
      <c r="A1114" s="139"/>
      <c r="B1114" s="218">
        <v>1</v>
      </c>
      <c r="C1114" s="12" t="s">
        <v>1392</v>
      </c>
      <c r="D1114" s="12"/>
      <c r="E1114" s="39">
        <v>19</v>
      </c>
      <c r="F1114" s="45">
        <f t="shared" si="83"/>
        <v>19</v>
      </c>
      <c r="G1114" s="231">
        <f t="shared" si="84"/>
        <v>9.5</v>
      </c>
      <c r="H1114" s="32"/>
    </row>
    <row r="1115" spans="1:73" s="10" customFormat="1" x14ac:dyDescent="0.25">
      <c r="A1115" s="135" t="s">
        <v>154</v>
      </c>
      <c r="B1115" s="47">
        <v>1</v>
      </c>
      <c r="C1115" s="10" t="s">
        <v>25</v>
      </c>
      <c r="D1115" s="10" t="s">
        <v>1564</v>
      </c>
      <c r="E1115" s="48">
        <v>130</v>
      </c>
      <c r="F1115" s="48">
        <f t="shared" si="83"/>
        <v>130</v>
      </c>
      <c r="G1115" s="231">
        <f t="shared" si="84"/>
        <v>65</v>
      </c>
      <c r="H1115" s="48"/>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row>
    <row r="1116" spans="1:73" s="10" customFormat="1" x14ac:dyDescent="0.25">
      <c r="A1116" s="135" t="s">
        <v>152</v>
      </c>
      <c r="B1116" s="47">
        <v>1</v>
      </c>
      <c r="C1116" s="10" t="s">
        <v>23</v>
      </c>
      <c r="E1116" s="48">
        <v>135</v>
      </c>
      <c r="F1116" s="48">
        <f t="shared" si="83"/>
        <v>135</v>
      </c>
      <c r="G1116" s="231">
        <f t="shared" si="84"/>
        <v>67.5</v>
      </c>
      <c r="H1116" s="48" t="s">
        <v>205</v>
      </c>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row>
    <row r="1117" spans="1:73" s="10" customFormat="1" x14ac:dyDescent="0.25">
      <c r="A1117" s="135" t="s">
        <v>153</v>
      </c>
      <c r="B1117" s="47">
        <v>1</v>
      </c>
      <c r="C1117" s="10" t="s">
        <v>24</v>
      </c>
      <c r="D1117" s="10" t="s">
        <v>1565</v>
      </c>
      <c r="E1117" s="48">
        <v>135</v>
      </c>
      <c r="F1117" s="48">
        <f t="shared" si="83"/>
        <v>135</v>
      </c>
      <c r="G1117" s="231">
        <f t="shared" si="84"/>
        <v>67.5</v>
      </c>
      <c r="H1117" s="48" t="s">
        <v>205</v>
      </c>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row>
    <row r="1118" spans="1:73" s="10" customFormat="1" x14ac:dyDescent="0.25">
      <c r="A1118" s="135" t="s">
        <v>151</v>
      </c>
      <c r="B1118" s="47">
        <v>1</v>
      </c>
      <c r="C1118" s="10" t="s">
        <v>22</v>
      </c>
      <c r="D1118" s="10" t="s">
        <v>1566</v>
      </c>
      <c r="E1118" s="48">
        <v>145</v>
      </c>
      <c r="F1118" s="48">
        <f t="shared" si="83"/>
        <v>145</v>
      </c>
      <c r="G1118" s="231">
        <f t="shared" si="84"/>
        <v>72.5</v>
      </c>
      <c r="H1118" s="48"/>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row>
    <row r="1119" spans="1:73" x14ac:dyDescent="0.25">
      <c r="A1119" s="138">
        <v>968777</v>
      </c>
      <c r="B1119" s="211"/>
      <c r="C1119" s="102" t="s">
        <v>1128</v>
      </c>
      <c r="D1119" s="1"/>
      <c r="E1119" s="19"/>
      <c r="F1119" s="76">
        <v>150</v>
      </c>
      <c r="G1119" s="231">
        <f t="shared" si="84"/>
        <v>75</v>
      </c>
      <c r="H1119" s="3"/>
    </row>
    <row r="1120" spans="1:73" x14ac:dyDescent="0.25">
      <c r="A1120" s="138"/>
      <c r="B1120" s="211">
        <f>100+25+26+66+165</f>
        <v>382</v>
      </c>
      <c r="C1120" s="26" t="s">
        <v>1129</v>
      </c>
      <c r="D1120" s="1"/>
      <c r="E1120" s="19"/>
      <c r="F1120" s="30"/>
      <c r="G1120" s="30"/>
      <c r="H1120" s="3"/>
    </row>
    <row r="1121" spans="1:73" x14ac:dyDescent="0.25">
      <c r="A1121" s="138"/>
      <c r="B1121" s="211">
        <f>42+11+50+50+100+151</f>
        <v>404</v>
      </c>
      <c r="C1121" s="26" t="s">
        <v>1130</v>
      </c>
      <c r="D1121" s="1"/>
      <c r="E1121" s="19"/>
      <c r="F1121" s="30"/>
      <c r="G1121" s="30"/>
      <c r="H1121" s="3"/>
    </row>
    <row r="1122" spans="1:73" x14ac:dyDescent="0.25">
      <c r="A1122" s="138"/>
      <c r="B1122" s="211">
        <v>15</v>
      </c>
      <c r="C1122" s="26" t="s">
        <v>1131</v>
      </c>
      <c r="D1122" s="1"/>
      <c r="E1122" s="19"/>
      <c r="F1122" s="30"/>
      <c r="G1122" s="30"/>
      <c r="H1122" s="3"/>
    </row>
    <row r="1123" spans="1:73" x14ac:dyDescent="0.25">
      <c r="A1123" s="138"/>
      <c r="B1123" s="211">
        <v>8</v>
      </c>
      <c r="C1123" s="26" t="s">
        <v>1132</v>
      </c>
      <c r="D1123" s="1"/>
      <c r="E1123" s="19"/>
      <c r="F1123" s="30"/>
      <c r="G1123" s="30"/>
      <c r="H1123" s="3"/>
    </row>
    <row r="1124" spans="1:73" x14ac:dyDescent="0.25">
      <c r="A1124" s="138"/>
      <c r="B1124" s="211">
        <v>87</v>
      </c>
      <c r="C1124" s="26" t="s">
        <v>1133</v>
      </c>
      <c r="D1124" s="1"/>
      <c r="E1124" s="19"/>
      <c r="F1124" s="30"/>
      <c r="G1124" s="30"/>
      <c r="H1124" s="3"/>
    </row>
    <row r="1125" spans="1:73" x14ac:dyDescent="0.25">
      <c r="A1125" s="138"/>
      <c r="B1125" s="211">
        <v>70</v>
      </c>
      <c r="C1125" s="26" t="s">
        <v>1134</v>
      </c>
      <c r="D1125" s="1"/>
      <c r="E1125" s="19"/>
      <c r="F1125" s="30"/>
      <c r="G1125" s="30"/>
      <c r="H1125" s="3"/>
    </row>
    <row r="1126" spans="1:73" x14ac:dyDescent="0.25">
      <c r="A1126" s="138"/>
      <c r="B1126" s="211">
        <v>28</v>
      </c>
      <c r="C1126" s="26" t="s">
        <v>1135</v>
      </c>
      <c r="D1126" s="1"/>
      <c r="E1126" s="19"/>
      <c r="F1126" s="30"/>
      <c r="G1126" s="30"/>
      <c r="H1126" s="3"/>
    </row>
    <row r="1127" spans="1:73" x14ac:dyDescent="0.25">
      <c r="A1127" s="138"/>
      <c r="B1127" s="211">
        <v>64</v>
      </c>
      <c r="C1127" s="26" t="s">
        <v>1141</v>
      </c>
      <c r="D1127" s="1"/>
      <c r="E1127" s="19"/>
      <c r="F1127" s="30"/>
      <c r="G1127" s="30"/>
      <c r="H1127" s="3"/>
    </row>
    <row r="1128" spans="1:73" x14ac:dyDescent="0.25">
      <c r="A1128" s="138"/>
      <c r="B1128" s="211">
        <f>64+21+10</f>
        <v>95</v>
      </c>
      <c r="C1128" s="26" t="s">
        <v>1136</v>
      </c>
      <c r="D1128" s="1"/>
      <c r="E1128" s="19"/>
      <c r="F1128" s="30"/>
      <c r="G1128" s="30"/>
      <c r="H1128" s="3"/>
    </row>
    <row r="1129" spans="1:73" x14ac:dyDescent="0.25">
      <c r="A1129" s="138"/>
      <c r="B1129" s="211">
        <v>81</v>
      </c>
      <c r="C1129" s="26" t="s">
        <v>1137</v>
      </c>
      <c r="D1129" s="1"/>
      <c r="E1129" s="19"/>
      <c r="F1129" s="30"/>
      <c r="G1129" s="30"/>
      <c r="H1129" s="3"/>
    </row>
    <row r="1130" spans="1:73" x14ac:dyDescent="0.25">
      <c r="A1130" s="138"/>
      <c r="B1130" s="211">
        <v>2</v>
      </c>
      <c r="C1130" s="26" t="s">
        <v>1138</v>
      </c>
      <c r="D1130" s="1"/>
      <c r="E1130" s="19"/>
      <c r="F1130" s="30"/>
      <c r="G1130" s="30"/>
      <c r="H1130" s="3"/>
    </row>
    <row r="1131" spans="1:73" x14ac:dyDescent="0.25">
      <c r="A1131" s="138"/>
      <c r="B1131" s="211">
        <v>17</v>
      </c>
      <c r="C1131" s="26" t="s">
        <v>1139</v>
      </c>
      <c r="D1131" s="1"/>
      <c r="E1131" s="19"/>
      <c r="F1131" s="30"/>
      <c r="G1131" s="30"/>
      <c r="H1131" s="3"/>
    </row>
    <row r="1132" spans="1:73" s="12" customFormat="1" x14ac:dyDescent="0.25">
      <c r="A1132" s="139"/>
      <c r="B1132" s="218">
        <v>48</v>
      </c>
      <c r="C1132" s="33" t="s">
        <v>1140</v>
      </c>
      <c r="E1132" s="45"/>
      <c r="F1132" s="61"/>
      <c r="G1132" s="61"/>
      <c r="H1132" s="32"/>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row>
    <row r="1133" spans="1:73" x14ac:dyDescent="0.25">
      <c r="A1133" s="137">
        <v>924398</v>
      </c>
      <c r="B1133" s="7"/>
      <c r="C1133" s="21" t="s">
        <v>775</v>
      </c>
      <c r="D1133" s="1"/>
      <c r="E1133" s="1"/>
      <c r="F1133" s="60">
        <v>1300</v>
      </c>
      <c r="G1133" s="231">
        <f t="shared" ref="G1133" si="85">F1133/100*50</f>
        <v>650</v>
      </c>
      <c r="H1133" s="1" t="s">
        <v>213</v>
      </c>
    </row>
    <row r="1134" spans="1:73" x14ac:dyDescent="0.25">
      <c r="A1134" s="137"/>
      <c r="B1134" s="7">
        <v>5</v>
      </c>
      <c r="C1134" s="1" t="s">
        <v>892</v>
      </c>
      <c r="D1134" s="1"/>
      <c r="E1134" s="11"/>
      <c r="F1134" s="30"/>
      <c r="G1134" s="30"/>
      <c r="H1134" s="1"/>
    </row>
    <row r="1135" spans="1:73" x14ac:dyDescent="0.25">
      <c r="A1135" s="137"/>
      <c r="B1135" s="7">
        <v>1</v>
      </c>
      <c r="C1135" s="1" t="s">
        <v>895</v>
      </c>
      <c r="D1135" s="1" t="s">
        <v>1604</v>
      </c>
      <c r="E1135" s="11"/>
      <c r="F1135" s="30"/>
      <c r="G1135" s="30"/>
      <c r="H1135" s="1"/>
    </row>
    <row r="1136" spans="1:73" x14ac:dyDescent="0.25">
      <c r="A1136" s="137"/>
      <c r="B1136" s="7">
        <v>6</v>
      </c>
      <c r="C1136" s="1" t="s">
        <v>894</v>
      </c>
      <c r="D1136" s="1"/>
      <c r="E1136" s="11"/>
      <c r="F1136" s="30"/>
      <c r="G1136" s="30"/>
      <c r="H1136" s="1"/>
    </row>
    <row r="1137" spans="1:55" x14ac:dyDescent="0.25">
      <c r="A1137" s="137"/>
      <c r="B1137" s="7">
        <v>7</v>
      </c>
      <c r="C1137" s="1" t="s">
        <v>893</v>
      </c>
      <c r="D1137" s="1"/>
      <c r="E1137" s="11"/>
      <c r="F1137" s="30"/>
      <c r="G1137" s="30"/>
      <c r="H1137" s="1"/>
    </row>
    <row r="1138" spans="1:55" x14ac:dyDescent="0.25">
      <c r="A1138" s="138"/>
      <c r="B1138" s="211">
        <v>2</v>
      </c>
      <c r="C1138" s="3" t="s">
        <v>1143</v>
      </c>
      <c r="D1138" s="19" t="s">
        <v>1605</v>
      </c>
      <c r="E1138" s="19"/>
      <c r="F1138" s="30"/>
      <c r="G1138" s="30"/>
      <c r="H1138" s="1"/>
    </row>
    <row r="1139" spans="1:55" x14ac:dyDescent="0.25">
      <c r="A1139" s="137"/>
      <c r="B1139" s="211">
        <v>5</v>
      </c>
      <c r="C1139" s="3" t="s">
        <v>1144</v>
      </c>
      <c r="D1139" s="19" t="s">
        <v>1605</v>
      </c>
      <c r="E1139" s="19"/>
      <c r="F1139" s="30"/>
      <c r="G1139" s="30"/>
      <c r="H1139" s="1"/>
    </row>
    <row r="1140" spans="1:55" x14ac:dyDescent="0.25">
      <c r="A1140" s="138"/>
      <c r="B1140" s="211">
        <v>3</v>
      </c>
      <c r="C1140" s="1" t="s">
        <v>891</v>
      </c>
      <c r="D1140" s="19" t="s">
        <v>1606</v>
      </c>
      <c r="E1140" s="19"/>
      <c r="F1140" s="30"/>
      <c r="G1140" s="30"/>
      <c r="H1140" s="1"/>
    </row>
    <row r="1141" spans="1:55" x14ac:dyDescent="0.25">
      <c r="A1141" s="138"/>
      <c r="B1141" s="211">
        <v>1</v>
      </c>
      <c r="C1141" s="1" t="s">
        <v>896</v>
      </c>
      <c r="D1141" s="19" t="s">
        <v>1607</v>
      </c>
      <c r="E1141" s="19"/>
      <c r="F1141" s="30"/>
      <c r="G1141" s="30"/>
      <c r="H1141" s="1"/>
    </row>
    <row r="1142" spans="1:55" x14ac:dyDescent="0.25">
      <c r="A1142" s="139"/>
      <c r="B1142" s="218">
        <v>4</v>
      </c>
      <c r="C1142" s="12" t="s">
        <v>897</v>
      </c>
      <c r="D1142" s="45"/>
      <c r="E1142" s="45"/>
      <c r="F1142" s="61"/>
      <c r="G1142" s="61"/>
      <c r="H1142" s="28"/>
    </row>
    <row r="1143" spans="1:55" s="10" customFormat="1" x14ac:dyDescent="0.25">
      <c r="A1143" s="83">
        <v>1766</v>
      </c>
      <c r="B1143" s="149">
        <v>1</v>
      </c>
      <c r="C1143" s="10" t="s">
        <v>1317</v>
      </c>
      <c r="E1143" s="150"/>
      <c r="F1143" s="42">
        <v>5</v>
      </c>
      <c r="G1143" s="231">
        <f t="shared" ref="G1143:G1144" si="86">F1143/100*50</f>
        <v>2.5</v>
      </c>
      <c r="H1143" s="41" t="s">
        <v>209</v>
      </c>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row>
    <row r="1144" spans="1:55" x14ac:dyDescent="0.25">
      <c r="A1144" s="144" t="s">
        <v>1474</v>
      </c>
      <c r="B1144" s="219"/>
      <c r="C1144" s="89" t="s">
        <v>890</v>
      </c>
      <c r="E1144" s="19"/>
      <c r="F1144" s="97">
        <v>1200</v>
      </c>
      <c r="G1144" s="231">
        <f t="shared" si="86"/>
        <v>600</v>
      </c>
      <c r="H1144" s="16" t="s">
        <v>213</v>
      </c>
    </row>
    <row r="1145" spans="1:55" x14ac:dyDescent="0.25">
      <c r="A1145" s="144"/>
      <c r="B1145" s="219">
        <v>1</v>
      </c>
      <c r="C1145" s="2" t="s">
        <v>1338</v>
      </c>
      <c r="E1145" s="23"/>
      <c r="F1145" s="17"/>
      <c r="G1145" s="17"/>
      <c r="H1145" s="16"/>
    </row>
    <row r="1146" spans="1:55" x14ac:dyDescent="0.25">
      <c r="A1146" s="144"/>
      <c r="B1146" s="219">
        <v>100</v>
      </c>
      <c r="C1146" s="2" t="s">
        <v>1339</v>
      </c>
      <c r="E1146" s="23"/>
      <c r="F1146" s="17"/>
      <c r="G1146" s="17"/>
      <c r="H1146" s="16"/>
    </row>
    <row r="1147" spans="1:55" x14ac:dyDescent="0.25">
      <c r="A1147" s="144"/>
      <c r="B1147" s="219">
        <v>4</v>
      </c>
      <c r="C1147" s="2" t="s">
        <v>1377</v>
      </c>
      <c r="E1147" s="23"/>
      <c r="F1147" s="17"/>
      <c r="G1147" s="17"/>
      <c r="H1147" s="16"/>
    </row>
    <row r="1148" spans="1:55" x14ac:dyDescent="0.25">
      <c r="A1148" s="144"/>
      <c r="B1148" s="219">
        <v>50</v>
      </c>
      <c r="C1148" s="2" t="s">
        <v>1378</v>
      </c>
      <c r="E1148" s="23"/>
      <c r="F1148" s="17"/>
      <c r="G1148" s="17"/>
      <c r="H1148" s="16"/>
    </row>
    <row r="1149" spans="1:55" x14ac:dyDescent="0.25">
      <c r="A1149" s="144"/>
      <c r="B1149" s="219">
        <v>50</v>
      </c>
      <c r="C1149" s="2" t="s">
        <v>1379</v>
      </c>
      <c r="E1149" s="23"/>
      <c r="F1149" s="17"/>
      <c r="G1149" s="17"/>
      <c r="H1149" s="16"/>
    </row>
    <row r="1150" spans="1:55" x14ac:dyDescent="0.25">
      <c r="A1150" s="144"/>
      <c r="B1150" s="219">
        <v>6</v>
      </c>
      <c r="C1150" s="2" t="s">
        <v>1337</v>
      </c>
      <c r="E1150" s="23"/>
      <c r="F1150" s="17"/>
      <c r="G1150" s="17"/>
      <c r="H1150" s="16"/>
    </row>
    <row r="1151" spans="1:55" x14ac:dyDescent="0.25">
      <c r="A1151" s="144"/>
      <c r="B1151" s="219">
        <v>1</v>
      </c>
      <c r="C1151" s="2" t="s">
        <v>1336</v>
      </c>
      <c r="E1151" s="23"/>
      <c r="F1151" s="17"/>
      <c r="G1151" s="17"/>
      <c r="H1151" s="16"/>
    </row>
    <row r="1152" spans="1:55" x14ac:dyDescent="0.25">
      <c r="A1152" s="139"/>
      <c r="B1152" s="218">
        <v>1</v>
      </c>
      <c r="C1152" s="24" t="s">
        <v>1335</v>
      </c>
      <c r="D1152" s="12"/>
      <c r="E1152" s="39"/>
      <c r="F1152" s="45"/>
      <c r="G1152" s="45"/>
      <c r="H1152" s="99"/>
    </row>
    <row r="1153" spans="1:73" x14ac:dyDescent="0.25">
      <c r="A1153" s="144" t="s">
        <v>1475</v>
      </c>
      <c r="B1153" s="219"/>
      <c r="C1153" s="89" t="s">
        <v>890</v>
      </c>
      <c r="E1153" s="19"/>
      <c r="F1153" s="76">
        <v>360</v>
      </c>
      <c r="G1153" s="231">
        <f t="shared" ref="G1153" si="87">F1153/100*50</f>
        <v>180</v>
      </c>
      <c r="H1153" s="16" t="s">
        <v>213</v>
      </c>
    </row>
    <row r="1154" spans="1:73" x14ac:dyDescent="0.25">
      <c r="A1154" s="144"/>
      <c r="B1154" s="219">
        <v>2</v>
      </c>
      <c r="C1154" s="2" t="s">
        <v>1344</v>
      </c>
      <c r="E1154" s="23"/>
      <c r="F1154" s="17"/>
      <c r="G1154" s="17"/>
      <c r="H1154" s="16"/>
    </row>
    <row r="1155" spans="1:73" x14ac:dyDescent="0.25">
      <c r="A1155" s="144"/>
      <c r="B1155" s="219">
        <v>250</v>
      </c>
      <c r="C1155" s="2" t="s">
        <v>1345</v>
      </c>
      <c r="E1155" s="23"/>
      <c r="F1155" s="17"/>
      <c r="G1155" s="17"/>
      <c r="H1155" s="16"/>
    </row>
    <row r="1156" spans="1:73" x14ac:dyDescent="0.25">
      <c r="A1156" s="144"/>
      <c r="B1156" s="219">
        <v>100</v>
      </c>
      <c r="C1156" s="2" t="s">
        <v>1343</v>
      </c>
      <c r="E1156" s="23"/>
      <c r="F1156" s="17"/>
      <c r="G1156" s="17"/>
      <c r="H1156" s="16"/>
    </row>
    <row r="1157" spans="1:73" x14ac:dyDescent="0.25">
      <c r="A1157" s="144"/>
      <c r="B1157" s="219">
        <v>1</v>
      </c>
      <c r="C1157" s="2" t="s">
        <v>1342</v>
      </c>
      <c r="E1157" s="23"/>
      <c r="F1157" s="17"/>
      <c r="G1157" s="17"/>
      <c r="H1157" s="16"/>
    </row>
    <row r="1158" spans="1:73" x14ac:dyDescent="0.25">
      <c r="A1158" s="144"/>
      <c r="B1158" s="219">
        <v>5</v>
      </c>
      <c r="C1158" s="2" t="s">
        <v>1341</v>
      </c>
      <c r="E1158" s="23"/>
      <c r="F1158" s="17"/>
      <c r="G1158" s="17"/>
      <c r="H1158" s="16"/>
    </row>
    <row r="1159" spans="1:73" x14ac:dyDescent="0.25">
      <c r="A1159" s="144"/>
      <c r="B1159" s="219">
        <v>3</v>
      </c>
      <c r="C1159" s="2" t="s">
        <v>1384</v>
      </c>
      <c r="E1159" s="23"/>
      <c r="F1159" s="17"/>
      <c r="G1159" s="17"/>
      <c r="H1159" s="16"/>
    </row>
    <row r="1160" spans="1:73" x14ac:dyDescent="0.25">
      <c r="A1160" s="139"/>
      <c r="B1160" s="218">
        <v>6</v>
      </c>
      <c r="C1160" s="24" t="s">
        <v>1340</v>
      </c>
      <c r="D1160" s="12"/>
      <c r="E1160" s="39"/>
      <c r="F1160" s="45"/>
      <c r="G1160" s="45"/>
      <c r="H1160" s="32"/>
    </row>
    <row r="1161" spans="1:73" s="10" customFormat="1" x14ac:dyDescent="0.25">
      <c r="A1161" s="136">
        <v>857422</v>
      </c>
      <c r="B1161" s="55">
        <v>21</v>
      </c>
      <c r="C1161" s="41" t="s">
        <v>1056</v>
      </c>
      <c r="E1161" s="42">
        <v>18</v>
      </c>
      <c r="F1161" s="123">
        <f>B1161*E1161</f>
        <v>378</v>
      </c>
      <c r="G1161" s="231">
        <f t="shared" ref="G1161:G1167" si="88">F1161/100*50</f>
        <v>189</v>
      </c>
      <c r="H1161" s="41" t="s">
        <v>213</v>
      </c>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row>
    <row r="1162" spans="1:73" x14ac:dyDescent="0.25">
      <c r="A1162" s="135">
        <v>957846</v>
      </c>
      <c r="B1162" s="47">
        <v>34</v>
      </c>
      <c r="C1162" s="10" t="s">
        <v>247</v>
      </c>
      <c r="D1162" s="10" t="s">
        <v>1636</v>
      </c>
      <c r="E1162" s="59">
        <v>18.5</v>
      </c>
      <c r="F1162" s="65">
        <f>B1162*E1162</f>
        <v>629</v>
      </c>
      <c r="G1162" s="231">
        <f t="shared" si="88"/>
        <v>314.5</v>
      </c>
      <c r="H1162" s="10" t="s">
        <v>213</v>
      </c>
    </row>
    <row r="1163" spans="1:73" x14ac:dyDescent="0.25">
      <c r="A1163" s="134">
        <v>1009861</v>
      </c>
      <c r="B1163" s="27">
        <f>144+96+8</f>
        <v>248</v>
      </c>
      <c r="C1163" s="12" t="s">
        <v>1328</v>
      </c>
      <c r="D1163" s="12" t="s">
        <v>1637</v>
      </c>
      <c r="E1163" s="59">
        <v>1.6</v>
      </c>
      <c r="F1163" s="65">
        <f>B1163*E1163</f>
        <v>396.8</v>
      </c>
      <c r="G1163" s="231">
        <f t="shared" si="88"/>
        <v>198.4</v>
      </c>
      <c r="H1163" s="12" t="s">
        <v>226</v>
      </c>
    </row>
    <row r="1164" spans="1:73" x14ac:dyDescent="0.25">
      <c r="A1164" s="137">
        <v>925368</v>
      </c>
      <c r="B1164" s="7"/>
      <c r="C1164" s="21" t="s">
        <v>1301</v>
      </c>
      <c r="D1164" s="1"/>
      <c r="E1164" s="1"/>
      <c r="F1164" s="1"/>
      <c r="G1164" s="231">
        <f t="shared" si="88"/>
        <v>0</v>
      </c>
      <c r="H1164" s="1" t="s">
        <v>226</v>
      </c>
    </row>
    <row r="1165" spans="1:73" x14ac:dyDescent="0.25">
      <c r="A1165" s="137"/>
      <c r="B1165" s="7">
        <v>2</v>
      </c>
      <c r="C1165" s="1" t="s">
        <v>1300</v>
      </c>
      <c r="D1165" s="1"/>
      <c r="E1165" s="5">
        <v>28</v>
      </c>
      <c r="F1165" s="60">
        <f>B1165*E1165</f>
        <v>56</v>
      </c>
      <c r="G1165" s="231">
        <f t="shared" si="88"/>
        <v>28.000000000000004</v>
      </c>
      <c r="H1165" s="1"/>
    </row>
    <row r="1166" spans="1:73" x14ac:dyDescent="0.25">
      <c r="A1166" s="134"/>
      <c r="B1166" s="27">
        <v>26</v>
      </c>
      <c r="C1166" s="12" t="s">
        <v>1299</v>
      </c>
      <c r="D1166" s="12"/>
      <c r="E1166" s="58">
        <v>26</v>
      </c>
      <c r="F1166" s="69">
        <f>B1166*E1166</f>
        <v>676</v>
      </c>
      <c r="G1166" s="231">
        <f t="shared" si="88"/>
        <v>338</v>
      </c>
      <c r="H1166" s="12"/>
    </row>
    <row r="1167" spans="1:73" x14ac:dyDescent="0.25">
      <c r="A1167" s="137">
        <v>972280</v>
      </c>
      <c r="B1167" s="7"/>
      <c r="C1167" s="21" t="s">
        <v>775</v>
      </c>
      <c r="D1167" s="1"/>
      <c r="E1167" s="9"/>
      <c r="F1167" s="15">
        <v>840</v>
      </c>
      <c r="G1167" s="231">
        <f t="shared" si="88"/>
        <v>420</v>
      </c>
      <c r="H1167" s="1"/>
    </row>
    <row r="1168" spans="1:73" x14ac:dyDescent="0.25">
      <c r="A1168" s="137"/>
      <c r="B1168" s="7">
        <v>1</v>
      </c>
      <c r="C1168" s="4" t="s">
        <v>565</v>
      </c>
      <c r="D1168" s="1"/>
      <c r="E1168" s="9"/>
      <c r="F1168" s="15"/>
      <c r="G1168" s="15"/>
      <c r="H1168" s="1" t="s">
        <v>564</v>
      </c>
    </row>
    <row r="1169" spans="1:73" x14ac:dyDescent="0.25">
      <c r="A1169" s="137"/>
      <c r="B1169" s="7">
        <v>20</v>
      </c>
      <c r="C1169" s="4" t="s">
        <v>566</v>
      </c>
      <c r="D1169" s="1"/>
      <c r="E1169" s="9"/>
      <c r="F1169" s="15"/>
      <c r="G1169" s="15"/>
      <c r="H1169" s="1" t="s">
        <v>564</v>
      </c>
    </row>
    <row r="1170" spans="1:73" x14ac:dyDescent="0.25">
      <c r="A1170" s="137"/>
      <c r="B1170" s="7">
        <v>11</v>
      </c>
      <c r="C1170" s="4" t="s">
        <v>567</v>
      </c>
      <c r="D1170" s="1"/>
      <c r="E1170" s="9"/>
      <c r="F1170" s="15"/>
      <c r="G1170" s="15"/>
      <c r="H1170" s="1" t="s">
        <v>564</v>
      </c>
    </row>
    <row r="1171" spans="1:73" x14ac:dyDescent="0.25">
      <c r="A1171" s="137"/>
      <c r="B1171" s="7">
        <v>2</v>
      </c>
      <c r="C1171" s="4" t="s">
        <v>568</v>
      </c>
      <c r="D1171" s="1"/>
      <c r="E1171" s="9"/>
      <c r="F1171" s="15"/>
      <c r="G1171" s="15"/>
      <c r="H1171" s="1" t="s">
        <v>564</v>
      </c>
    </row>
    <row r="1172" spans="1:73" x14ac:dyDescent="0.25">
      <c r="A1172" s="137"/>
      <c r="B1172" s="7">
        <v>3</v>
      </c>
      <c r="C1172" s="4" t="s">
        <v>569</v>
      </c>
      <c r="D1172" s="1"/>
      <c r="E1172" s="9"/>
      <c r="F1172" s="15"/>
      <c r="G1172" s="15"/>
      <c r="H1172" s="1" t="s">
        <v>564</v>
      </c>
    </row>
    <row r="1173" spans="1:73" x14ac:dyDescent="0.25">
      <c r="A1173" s="137"/>
      <c r="B1173" s="7">
        <v>1</v>
      </c>
      <c r="C1173" s="4" t="s">
        <v>570</v>
      </c>
      <c r="D1173" s="1"/>
      <c r="E1173" s="9"/>
      <c r="F1173" s="15"/>
      <c r="G1173" s="15"/>
      <c r="H1173" s="1" t="s">
        <v>564</v>
      </c>
    </row>
    <row r="1174" spans="1:73" x14ac:dyDescent="0.25">
      <c r="A1174" s="134"/>
      <c r="B1174" s="27">
        <v>2</v>
      </c>
      <c r="C1174" s="13" t="s">
        <v>571</v>
      </c>
      <c r="D1174" s="12"/>
      <c r="E1174" s="14"/>
      <c r="F1174" s="35"/>
      <c r="G1174" s="35"/>
      <c r="H1174" s="12" t="s">
        <v>572</v>
      </c>
    </row>
    <row r="1175" spans="1:73" x14ac:dyDescent="0.25">
      <c r="A1175" s="134">
        <v>972417</v>
      </c>
      <c r="B1175" s="27"/>
      <c r="C1175" s="12" t="s">
        <v>293</v>
      </c>
      <c r="D1175" s="12" t="s">
        <v>1595</v>
      </c>
      <c r="E1175" s="12"/>
      <c r="F1175" s="69">
        <v>260</v>
      </c>
      <c r="G1175" s="231">
        <f t="shared" ref="G1175:G1180" si="89">F1175/100*50</f>
        <v>130</v>
      </c>
      <c r="H1175" s="12" t="s">
        <v>213</v>
      </c>
    </row>
    <row r="1176" spans="1:73" s="10" customFormat="1" x14ac:dyDescent="0.25">
      <c r="A1176" s="135" t="s">
        <v>150</v>
      </c>
      <c r="B1176" s="47">
        <v>1</v>
      </c>
      <c r="C1176" s="10" t="s">
        <v>21</v>
      </c>
      <c r="D1176" s="10" t="s">
        <v>1567</v>
      </c>
      <c r="E1176" s="48">
        <v>150</v>
      </c>
      <c r="F1176" s="48">
        <f>B1176*E1176</f>
        <v>150</v>
      </c>
      <c r="G1176" s="231">
        <f t="shared" si="89"/>
        <v>75</v>
      </c>
      <c r="H1176" s="48"/>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row>
    <row r="1177" spans="1:73" s="10" customFormat="1" x14ac:dyDescent="0.25">
      <c r="A1177" s="135" t="s">
        <v>149</v>
      </c>
      <c r="B1177" s="47">
        <v>1</v>
      </c>
      <c r="C1177" s="10" t="s">
        <v>20</v>
      </c>
      <c r="E1177" s="48">
        <v>150</v>
      </c>
      <c r="F1177" s="48">
        <f>B1177*E1177</f>
        <v>150</v>
      </c>
      <c r="G1177" s="231">
        <f t="shared" si="89"/>
        <v>75</v>
      </c>
      <c r="H1177" s="48"/>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row>
    <row r="1178" spans="1:73" s="10" customFormat="1" x14ac:dyDescent="0.25">
      <c r="A1178" s="135" t="s">
        <v>135</v>
      </c>
      <c r="B1178" s="47">
        <v>1</v>
      </c>
      <c r="C1178" s="10" t="s">
        <v>9</v>
      </c>
      <c r="D1178" s="10" t="s">
        <v>1577</v>
      </c>
      <c r="E1178" s="48">
        <v>315</v>
      </c>
      <c r="F1178" s="48">
        <f>B1178*E1178</f>
        <v>315</v>
      </c>
      <c r="G1178" s="231">
        <f t="shared" si="89"/>
        <v>157.5</v>
      </c>
      <c r="H1178" s="48" t="s">
        <v>205</v>
      </c>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row>
    <row r="1179" spans="1:73" s="10" customFormat="1" x14ac:dyDescent="0.25">
      <c r="A1179" s="135" t="s">
        <v>180</v>
      </c>
      <c r="B1179" s="47">
        <v>1</v>
      </c>
      <c r="C1179" s="10" t="s">
        <v>50</v>
      </c>
      <c r="E1179" s="48">
        <v>60</v>
      </c>
      <c r="F1179" s="48">
        <f>B1179*E1179</f>
        <v>60</v>
      </c>
      <c r="G1179" s="231">
        <f t="shared" si="89"/>
        <v>30</v>
      </c>
      <c r="H1179" s="48"/>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row>
    <row r="1180" spans="1:73" s="1" customFormat="1" x14ac:dyDescent="0.25">
      <c r="A1180" s="137">
        <v>909121</v>
      </c>
      <c r="B1180" s="7"/>
      <c r="C1180" s="2" t="s">
        <v>2060</v>
      </c>
      <c r="E1180" s="6"/>
      <c r="F1180" s="6">
        <v>120</v>
      </c>
      <c r="G1180" s="231">
        <f t="shared" si="89"/>
        <v>60</v>
      </c>
      <c r="H1180" s="6" t="s">
        <v>209</v>
      </c>
    </row>
    <row r="1181" spans="1:73" s="1" customFormat="1" ht="75" x14ac:dyDescent="0.25">
      <c r="A1181" s="137"/>
      <c r="B1181" s="7"/>
      <c r="C1181" s="2" t="s">
        <v>2056</v>
      </c>
      <c r="E1181" s="6"/>
      <c r="F1181" s="6"/>
      <c r="G1181" s="6"/>
      <c r="H1181" s="6"/>
    </row>
    <row r="1182" spans="1:73" s="1" customFormat="1" ht="60" x14ac:dyDescent="0.25">
      <c r="A1182" s="137"/>
      <c r="B1182" s="7"/>
      <c r="C1182" s="2" t="s">
        <v>2057</v>
      </c>
      <c r="E1182" s="6"/>
      <c r="F1182" s="6"/>
      <c r="G1182" s="6"/>
      <c r="H1182" s="6"/>
    </row>
    <row r="1183" spans="1:73" s="1" customFormat="1" ht="45" x14ac:dyDescent="0.25">
      <c r="A1183" s="137"/>
      <c r="B1183" s="7"/>
      <c r="C1183" s="2" t="s">
        <v>2058</v>
      </c>
      <c r="E1183" s="6"/>
      <c r="F1183" s="6"/>
      <c r="G1183" s="6"/>
      <c r="H1183" s="6"/>
    </row>
    <row r="1184" spans="1:73" s="1" customFormat="1" x14ac:dyDescent="0.25">
      <c r="A1184" s="137"/>
      <c r="B1184" s="7"/>
      <c r="C1184" s="2" t="s">
        <v>2059</v>
      </c>
      <c r="E1184" s="6"/>
      <c r="F1184" s="6"/>
      <c r="G1184" s="6"/>
      <c r="H1184" s="6"/>
    </row>
    <row r="1185" spans="1:73" s="1" customFormat="1" ht="45" x14ac:dyDescent="0.25">
      <c r="A1185" s="134"/>
      <c r="B1185" s="27"/>
      <c r="C1185" s="24" t="s">
        <v>2061</v>
      </c>
      <c r="D1185" s="12"/>
      <c r="E1185" s="28"/>
      <c r="F1185" s="28"/>
      <c r="G1185" s="28"/>
      <c r="H1185" s="28"/>
    </row>
    <row r="1186" spans="1:73" s="1" customFormat="1" x14ac:dyDescent="0.25">
      <c r="A1186" s="137"/>
      <c r="B1186" s="7"/>
      <c r="C1186" s="2"/>
      <c r="E1186" s="6"/>
      <c r="F1186" s="6"/>
      <c r="G1186" s="6"/>
      <c r="H1186" s="6"/>
    </row>
    <row r="1187" spans="1:73" s="1" customFormat="1" x14ac:dyDescent="0.25">
      <c r="A1187" s="186"/>
      <c r="B1187" s="186"/>
      <c r="C1187"/>
      <c r="D1187"/>
      <c r="E1187" s="187"/>
      <c r="F1187" s="187"/>
      <c r="G1187" s="187"/>
      <c r="H1187" s="6"/>
    </row>
    <row r="1188" spans="1:73" s="12" customFormat="1" x14ac:dyDescent="0.25">
      <c r="A1188" s="165"/>
      <c r="B1188" s="166"/>
      <c r="C1188" s="169" t="s">
        <v>2041</v>
      </c>
      <c r="D1188" s="167"/>
      <c r="E1188" s="168"/>
      <c r="F1188" s="168"/>
      <c r="G1188" s="168"/>
      <c r="H1188" s="168"/>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row>
    <row r="1189" spans="1:73" s="12" customFormat="1" x14ac:dyDescent="0.25">
      <c r="A1189" s="134"/>
      <c r="B1189" s="27">
        <v>2</v>
      </c>
      <c r="C1189" s="124" t="s">
        <v>2071</v>
      </c>
      <c r="D1189" s="12" t="s">
        <v>2079</v>
      </c>
      <c r="E1189" s="28">
        <v>5</v>
      </c>
      <c r="F1189" s="28">
        <f>B1189*E1189</f>
        <v>10</v>
      </c>
      <c r="G1189" s="231">
        <f t="shared" ref="G1189:G1205" si="90">F1189/100*50</f>
        <v>5</v>
      </c>
      <c r="H1189" s="28" t="s">
        <v>209</v>
      </c>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row>
    <row r="1190" spans="1:73" s="12" customFormat="1" x14ac:dyDescent="0.25">
      <c r="A1190" s="134"/>
      <c r="B1190" s="27">
        <v>1</v>
      </c>
      <c r="C1190" s="10" t="s">
        <v>2069</v>
      </c>
      <c r="D1190" s="12" t="s">
        <v>1577</v>
      </c>
      <c r="E1190" s="28"/>
      <c r="F1190" s="28">
        <v>40</v>
      </c>
      <c r="G1190" s="231">
        <f t="shared" si="90"/>
        <v>20</v>
      </c>
      <c r="H1190" s="28" t="s">
        <v>209</v>
      </c>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row>
    <row r="1191" spans="1:73" s="12" customFormat="1" x14ac:dyDescent="0.25">
      <c r="A1191" s="134"/>
      <c r="B1191" s="27">
        <v>1</v>
      </c>
      <c r="C1191" s="1" t="s">
        <v>2070</v>
      </c>
      <c r="D1191" s="12" t="s">
        <v>1577</v>
      </c>
      <c r="E1191" s="28"/>
      <c r="F1191" s="28">
        <v>40</v>
      </c>
      <c r="G1191" s="231">
        <f t="shared" si="90"/>
        <v>20</v>
      </c>
      <c r="H1191" s="28" t="s">
        <v>209</v>
      </c>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row>
    <row r="1192" spans="1:73" s="10" customFormat="1" x14ac:dyDescent="0.25">
      <c r="A1192" s="135" t="s">
        <v>123</v>
      </c>
      <c r="B1192" s="47">
        <v>1</v>
      </c>
      <c r="C1192" s="10" t="s">
        <v>69</v>
      </c>
      <c r="D1192" s="10" t="s">
        <v>1536</v>
      </c>
      <c r="E1192" s="48">
        <v>40</v>
      </c>
      <c r="F1192" s="48">
        <f>B1192*E1192</f>
        <v>40</v>
      </c>
      <c r="G1192" s="231">
        <f t="shared" si="90"/>
        <v>20</v>
      </c>
      <c r="H1192" s="48" t="s">
        <v>204</v>
      </c>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row>
    <row r="1193" spans="1:73" s="10" customFormat="1" x14ac:dyDescent="0.25">
      <c r="A1193" s="135" t="s">
        <v>197</v>
      </c>
      <c r="B1193" s="47">
        <v>1</v>
      </c>
      <c r="C1193" s="10" t="s">
        <v>66</v>
      </c>
      <c r="D1193" s="10" t="s">
        <v>1538</v>
      </c>
      <c r="E1193" s="48">
        <v>45</v>
      </c>
      <c r="F1193" s="48">
        <f>B1193*E1193</f>
        <v>45</v>
      </c>
      <c r="G1193" s="231">
        <f t="shared" si="90"/>
        <v>22.5</v>
      </c>
      <c r="H1193" s="48" t="s">
        <v>204</v>
      </c>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row>
    <row r="1194" spans="1:73" s="10" customFormat="1" x14ac:dyDescent="0.25">
      <c r="A1194" s="135" t="s">
        <v>185</v>
      </c>
      <c r="B1194" s="47">
        <v>1</v>
      </c>
      <c r="C1194" s="10" t="s">
        <v>55</v>
      </c>
      <c r="D1194" s="10" t="s">
        <v>1545</v>
      </c>
      <c r="E1194" s="48">
        <v>50</v>
      </c>
      <c r="F1194" s="48">
        <f>B1194*E1194</f>
        <v>50</v>
      </c>
      <c r="G1194" s="231">
        <f t="shared" si="90"/>
        <v>25</v>
      </c>
      <c r="H1194" s="48" t="s">
        <v>204</v>
      </c>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row>
    <row r="1195" spans="1:73" s="10" customFormat="1" x14ac:dyDescent="0.25">
      <c r="A1195" s="136">
        <v>979624</v>
      </c>
      <c r="B1195" s="55"/>
      <c r="C1195" s="41" t="s">
        <v>459</v>
      </c>
      <c r="E1195" s="117"/>
      <c r="F1195" s="42">
        <v>40</v>
      </c>
      <c r="G1195" s="231">
        <f t="shared" si="90"/>
        <v>20</v>
      </c>
      <c r="H1195" s="41" t="s">
        <v>456</v>
      </c>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row>
    <row r="1196" spans="1:73" s="10" customFormat="1" x14ac:dyDescent="0.25">
      <c r="A1196" s="143">
        <v>979548</v>
      </c>
      <c r="B1196" s="155">
        <v>1</v>
      </c>
      <c r="C1196" s="117" t="s">
        <v>1751</v>
      </c>
      <c r="E1196" s="132"/>
      <c r="F1196" s="132">
        <v>350</v>
      </c>
      <c r="G1196" s="231">
        <f t="shared" si="90"/>
        <v>175</v>
      </c>
      <c r="H1196" s="117" t="s">
        <v>471</v>
      </c>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row>
    <row r="1197" spans="1:73" s="10" customFormat="1" x14ac:dyDescent="0.25">
      <c r="A1197" s="83">
        <v>2536</v>
      </c>
      <c r="B1197" s="149">
        <v>2</v>
      </c>
      <c r="C1197" s="151" t="s">
        <v>1307</v>
      </c>
      <c r="D1197" s="10" t="s">
        <v>2076</v>
      </c>
      <c r="E1197" s="150">
        <v>50</v>
      </c>
      <c r="F1197" s="42">
        <f>B1197*E1197</f>
        <v>100</v>
      </c>
      <c r="G1197" s="231">
        <f t="shared" si="90"/>
        <v>50</v>
      </c>
      <c r="H1197" s="41" t="s">
        <v>209</v>
      </c>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row>
    <row r="1198" spans="1:73" s="10" customFormat="1" x14ac:dyDescent="0.25">
      <c r="A1198" s="83" t="s">
        <v>1511</v>
      </c>
      <c r="B1198" s="149">
        <v>1</v>
      </c>
      <c r="C1198" s="151" t="s">
        <v>1308</v>
      </c>
      <c r="D1198" s="10" t="s">
        <v>1632</v>
      </c>
      <c r="E1198" s="150"/>
      <c r="F1198" s="42">
        <v>20</v>
      </c>
      <c r="G1198" s="231">
        <f t="shared" si="90"/>
        <v>10</v>
      </c>
      <c r="H1198" s="41" t="s">
        <v>209</v>
      </c>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row>
    <row r="1199" spans="1:73" s="10" customFormat="1" x14ac:dyDescent="0.25">
      <c r="A1199" s="143">
        <v>979565</v>
      </c>
      <c r="B1199" s="55">
        <v>1</v>
      </c>
      <c r="C1199" s="117" t="s">
        <v>1752</v>
      </c>
      <c r="D1199" s="10" t="s">
        <v>2077</v>
      </c>
      <c r="E1199" s="230"/>
      <c r="F1199" s="132">
        <v>70</v>
      </c>
      <c r="G1199" s="231">
        <f t="shared" si="90"/>
        <v>35</v>
      </c>
      <c r="H1199" s="117" t="s">
        <v>471</v>
      </c>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row>
    <row r="1200" spans="1:73" s="10" customFormat="1" x14ac:dyDescent="0.25">
      <c r="A1200" s="143">
        <v>979492</v>
      </c>
      <c r="B1200" s="55">
        <v>1</v>
      </c>
      <c r="C1200" s="117" t="s">
        <v>1753</v>
      </c>
      <c r="D1200" s="10" t="s">
        <v>2078</v>
      </c>
      <c r="E1200" s="132"/>
      <c r="F1200" s="132">
        <v>75</v>
      </c>
      <c r="G1200" s="231">
        <f t="shared" si="90"/>
        <v>37.5</v>
      </c>
      <c r="H1200" s="117" t="s">
        <v>472</v>
      </c>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row>
    <row r="1201" spans="1:73" s="10" customFormat="1" x14ac:dyDescent="0.25">
      <c r="A1201" s="143">
        <v>979557</v>
      </c>
      <c r="B1201" s="55">
        <v>1</v>
      </c>
      <c r="C1201" s="117" t="s">
        <v>1754</v>
      </c>
      <c r="D1201" s="10" t="s">
        <v>2076</v>
      </c>
      <c r="E1201" s="132"/>
      <c r="F1201" s="132">
        <v>70</v>
      </c>
      <c r="G1201" s="231">
        <f t="shared" si="90"/>
        <v>35</v>
      </c>
      <c r="H1201" s="117" t="s">
        <v>472</v>
      </c>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row>
    <row r="1202" spans="1:73" x14ac:dyDescent="0.25">
      <c r="A1202" s="144" t="s">
        <v>1464</v>
      </c>
      <c r="B1202" s="219">
        <v>1</v>
      </c>
      <c r="C1202" s="2" t="s">
        <v>1428</v>
      </c>
      <c r="E1202" s="23">
        <v>25</v>
      </c>
      <c r="F1202" s="17">
        <f>B1202*E1202</f>
        <v>25</v>
      </c>
      <c r="G1202" s="232">
        <f t="shared" si="90"/>
        <v>12.5</v>
      </c>
      <c r="H1202" s="16" t="s">
        <v>209</v>
      </c>
    </row>
    <row r="1203" spans="1:73" x14ac:dyDescent="0.25">
      <c r="A1203" s="144"/>
      <c r="B1203" s="219">
        <v>1</v>
      </c>
      <c r="C1203" s="2" t="s">
        <v>1429</v>
      </c>
      <c r="E1203" s="23">
        <v>50</v>
      </c>
      <c r="F1203" s="17">
        <f>B1203*E1203</f>
        <v>50</v>
      </c>
      <c r="G1203" s="232">
        <f t="shared" si="90"/>
        <v>25</v>
      </c>
      <c r="H1203" s="16" t="s">
        <v>209</v>
      </c>
    </row>
    <row r="1204" spans="1:73" x14ac:dyDescent="0.25">
      <c r="A1204" s="139"/>
      <c r="B1204" s="218">
        <v>1</v>
      </c>
      <c r="C1204" s="24" t="s">
        <v>1451</v>
      </c>
      <c r="D1204" s="12"/>
      <c r="E1204" s="39">
        <v>50</v>
      </c>
      <c r="F1204" s="45">
        <f>B1204*E1204</f>
        <v>50</v>
      </c>
      <c r="G1204" s="231">
        <f t="shared" si="90"/>
        <v>25</v>
      </c>
      <c r="H1204" s="32" t="s">
        <v>209</v>
      </c>
    </row>
    <row r="1205" spans="1:73" x14ac:dyDescent="0.25">
      <c r="A1205" s="144" t="s">
        <v>1465</v>
      </c>
      <c r="B1205" s="219"/>
      <c r="C1205" s="96" t="s">
        <v>1466</v>
      </c>
      <c r="E1205" s="17"/>
      <c r="F1205" s="97">
        <v>170</v>
      </c>
      <c r="G1205" s="232">
        <f t="shared" si="90"/>
        <v>85</v>
      </c>
      <c r="H1205" s="16" t="s">
        <v>209</v>
      </c>
    </row>
    <row r="1206" spans="1:73" x14ac:dyDescent="0.25">
      <c r="A1206" s="144"/>
      <c r="B1206" s="219"/>
      <c r="C1206" s="238" t="s">
        <v>1439</v>
      </c>
      <c r="E1206" s="17">
        <v>40</v>
      </c>
      <c r="F1206" s="97"/>
      <c r="G1206" s="232"/>
      <c r="H1206" s="16"/>
    </row>
    <row r="1207" spans="1:73" x14ac:dyDescent="0.25">
      <c r="A1207" s="144"/>
      <c r="B1207" s="219"/>
      <c r="C1207" s="2" t="s">
        <v>1430</v>
      </c>
      <c r="E1207" s="195">
        <v>20</v>
      </c>
      <c r="F1207" s="17"/>
      <c r="G1207" s="17"/>
      <c r="H1207" s="16"/>
    </row>
    <row r="1208" spans="1:73" x14ac:dyDescent="0.25">
      <c r="A1208" s="144"/>
      <c r="B1208" s="219"/>
      <c r="C1208" s="2" t="s">
        <v>1431</v>
      </c>
      <c r="E1208" s="195">
        <v>20</v>
      </c>
      <c r="F1208" s="17"/>
      <c r="G1208" s="17"/>
      <c r="H1208" s="16"/>
    </row>
    <row r="1209" spans="1:73" x14ac:dyDescent="0.25">
      <c r="A1209" s="144"/>
      <c r="B1209" s="219"/>
      <c r="C1209" s="2" t="s">
        <v>1432</v>
      </c>
      <c r="E1209" s="195">
        <v>10</v>
      </c>
      <c r="F1209" s="17"/>
      <c r="G1209" s="17"/>
      <c r="H1209" s="16"/>
    </row>
    <row r="1210" spans="1:73" x14ac:dyDescent="0.25">
      <c r="A1210" s="144"/>
      <c r="B1210" s="219"/>
      <c r="C1210" s="2" t="s">
        <v>1433</v>
      </c>
      <c r="E1210" s="195">
        <v>20</v>
      </c>
      <c r="F1210" s="17"/>
      <c r="G1210" s="17"/>
      <c r="H1210" s="16"/>
    </row>
    <row r="1211" spans="1:73" x14ac:dyDescent="0.25">
      <c r="A1211" s="144"/>
      <c r="B1211" s="219"/>
      <c r="C1211" s="2" t="s">
        <v>1434</v>
      </c>
      <c r="E1211" s="195">
        <v>15</v>
      </c>
      <c r="F1211" s="17"/>
      <c r="G1211" s="17"/>
      <c r="H1211" s="16"/>
    </row>
    <row r="1212" spans="1:73" x14ac:dyDescent="0.25">
      <c r="A1212" s="144"/>
      <c r="B1212" s="219"/>
      <c r="C1212" s="2" t="s">
        <v>1435</v>
      </c>
      <c r="E1212" s="195">
        <v>15</v>
      </c>
      <c r="F1212" s="17"/>
      <c r="G1212" s="17"/>
      <c r="H1212" s="16"/>
    </row>
    <row r="1213" spans="1:73" x14ac:dyDescent="0.25">
      <c r="A1213" s="144"/>
      <c r="B1213" s="219"/>
      <c r="C1213" s="2" t="s">
        <v>1436</v>
      </c>
      <c r="E1213" s="195">
        <v>10</v>
      </c>
      <c r="F1213" s="17"/>
      <c r="G1213" s="17"/>
      <c r="H1213" s="16"/>
    </row>
    <row r="1214" spans="1:73" x14ac:dyDescent="0.25">
      <c r="A1214" s="144"/>
      <c r="B1214" s="219"/>
      <c r="C1214" s="2" t="s">
        <v>1437</v>
      </c>
      <c r="E1214" s="195">
        <v>20</v>
      </c>
      <c r="F1214" s="17"/>
      <c r="G1214" s="45"/>
      <c r="H1214" s="16"/>
    </row>
    <row r="1215" spans="1:73" s="10" customFormat="1" x14ac:dyDescent="0.25">
      <c r="A1215" s="136">
        <v>979611</v>
      </c>
      <c r="B1215" s="55"/>
      <c r="C1215" s="41" t="s">
        <v>455</v>
      </c>
      <c r="E1215" s="42"/>
      <c r="F1215" s="42">
        <v>70</v>
      </c>
      <c r="G1215" s="231">
        <f t="shared" ref="G1215:G1239" si="91">F1215/100*50</f>
        <v>35</v>
      </c>
      <c r="H1215" s="41" t="s">
        <v>456</v>
      </c>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row>
    <row r="1216" spans="1:73" s="10" customFormat="1" x14ac:dyDescent="0.25">
      <c r="A1216" s="143">
        <v>979568</v>
      </c>
      <c r="B1216" s="55">
        <v>1</v>
      </c>
      <c r="C1216" s="117" t="s">
        <v>1755</v>
      </c>
      <c r="E1216" s="132"/>
      <c r="F1216" s="132">
        <v>750</v>
      </c>
      <c r="G1216" s="231">
        <f t="shared" si="91"/>
        <v>375</v>
      </c>
      <c r="H1216" s="117" t="s">
        <v>471</v>
      </c>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row>
    <row r="1217" spans="1:73" s="12" customFormat="1" x14ac:dyDescent="0.25">
      <c r="A1217" s="139"/>
      <c r="B1217" s="218">
        <v>1</v>
      </c>
      <c r="C1217" s="32" t="s">
        <v>473</v>
      </c>
      <c r="E1217" s="45"/>
      <c r="F1217" s="45">
        <v>269</v>
      </c>
      <c r="G1217" s="231">
        <f t="shared" si="91"/>
        <v>134.5</v>
      </c>
      <c r="H1217" s="32" t="s">
        <v>209</v>
      </c>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row>
    <row r="1218" spans="1:73" s="10" customFormat="1" x14ac:dyDescent="0.25">
      <c r="A1218" s="136"/>
      <c r="B1218" s="55">
        <v>1</v>
      </c>
      <c r="C1218" s="41" t="s">
        <v>850</v>
      </c>
      <c r="E1218" s="42"/>
      <c r="F1218" s="42">
        <v>144</v>
      </c>
      <c r="G1218" s="231">
        <f t="shared" si="91"/>
        <v>72</v>
      </c>
      <c r="H1218" s="41" t="s">
        <v>209</v>
      </c>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row>
    <row r="1219" spans="1:73" s="10" customFormat="1" x14ac:dyDescent="0.25">
      <c r="A1219" s="136" t="s">
        <v>1199</v>
      </c>
      <c r="B1219" s="55">
        <v>1</v>
      </c>
      <c r="C1219" s="41" t="s">
        <v>1200</v>
      </c>
      <c r="E1219" s="117"/>
      <c r="F1219" s="42">
        <v>63</v>
      </c>
      <c r="G1219" s="231">
        <f t="shared" si="91"/>
        <v>31.5</v>
      </c>
      <c r="H1219" s="41" t="s">
        <v>209</v>
      </c>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row>
    <row r="1220" spans="1:73" x14ac:dyDescent="0.25">
      <c r="A1220" s="144" t="s">
        <v>1459</v>
      </c>
      <c r="B1220" s="219"/>
      <c r="C1220" s="36" t="s">
        <v>1460</v>
      </c>
      <c r="E1220" s="17"/>
      <c r="F1220" s="131">
        <v>150</v>
      </c>
      <c r="G1220" s="232">
        <f t="shared" si="91"/>
        <v>75</v>
      </c>
      <c r="H1220" s="16" t="s">
        <v>209</v>
      </c>
    </row>
    <row r="1221" spans="1:73" x14ac:dyDescent="0.25">
      <c r="A1221" s="144"/>
      <c r="B1221" s="219">
        <v>1</v>
      </c>
      <c r="C1221" s="22" t="s">
        <v>517</v>
      </c>
      <c r="E1221" s="196">
        <v>70</v>
      </c>
      <c r="F1221" s="232">
        <f t="shared" ref="F1221:F1224" si="92">E1221/100*75</f>
        <v>52.5</v>
      </c>
      <c r="G1221" s="232">
        <f t="shared" si="91"/>
        <v>26.25</v>
      </c>
      <c r="H1221" s="16"/>
    </row>
    <row r="1222" spans="1:73" x14ac:dyDescent="0.25">
      <c r="A1222" s="144"/>
      <c r="B1222" s="219">
        <v>1</v>
      </c>
      <c r="C1222" s="22" t="s">
        <v>1374</v>
      </c>
      <c r="E1222" s="196">
        <v>70</v>
      </c>
      <c r="F1222" s="232">
        <f t="shared" si="92"/>
        <v>52.5</v>
      </c>
      <c r="G1222" s="232">
        <f t="shared" si="91"/>
        <v>26.25</v>
      </c>
      <c r="H1222" s="16"/>
    </row>
    <row r="1223" spans="1:73" x14ac:dyDescent="0.25">
      <c r="A1223" s="144"/>
      <c r="B1223" s="219">
        <v>1</v>
      </c>
      <c r="C1223" s="22" t="s">
        <v>518</v>
      </c>
      <c r="E1223" s="196">
        <v>40</v>
      </c>
      <c r="F1223" s="232">
        <f t="shared" si="92"/>
        <v>30</v>
      </c>
      <c r="G1223" s="232">
        <f t="shared" si="91"/>
        <v>15</v>
      </c>
      <c r="H1223" s="16"/>
    </row>
    <row r="1224" spans="1:73" x14ac:dyDescent="0.25">
      <c r="A1224" s="139"/>
      <c r="B1224" s="218">
        <v>1</v>
      </c>
      <c r="C1224" s="37" t="s">
        <v>1375</v>
      </c>
      <c r="D1224" s="12"/>
      <c r="E1224" s="197">
        <v>20</v>
      </c>
      <c r="F1224" s="232">
        <f t="shared" si="92"/>
        <v>15</v>
      </c>
      <c r="G1224" s="231">
        <f t="shared" si="91"/>
        <v>7.5</v>
      </c>
      <c r="H1224" s="54"/>
    </row>
    <row r="1225" spans="1:73" s="10" customFormat="1" x14ac:dyDescent="0.25">
      <c r="A1225" s="83">
        <v>5087</v>
      </c>
      <c r="B1225" s="149">
        <v>1</v>
      </c>
      <c r="C1225" s="151" t="s">
        <v>1309</v>
      </c>
      <c r="E1225" s="150"/>
      <c r="F1225" s="42">
        <v>300</v>
      </c>
      <c r="G1225" s="231">
        <f t="shared" si="91"/>
        <v>150</v>
      </c>
      <c r="H1225" s="41" t="s">
        <v>209</v>
      </c>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row>
    <row r="1226" spans="1:73" s="10" customFormat="1" x14ac:dyDescent="0.25">
      <c r="A1226" s="83">
        <v>6517</v>
      </c>
      <c r="B1226" s="149">
        <v>1</v>
      </c>
      <c r="C1226" s="10" t="s">
        <v>1311</v>
      </c>
      <c r="E1226" s="150"/>
      <c r="F1226" s="42">
        <v>300</v>
      </c>
      <c r="G1226" s="231">
        <f t="shared" si="91"/>
        <v>150</v>
      </c>
      <c r="H1226" s="41" t="s">
        <v>209</v>
      </c>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row>
    <row r="1227" spans="1:73" s="10" customFormat="1" x14ac:dyDescent="0.25">
      <c r="A1227" s="83">
        <v>4277</v>
      </c>
      <c r="B1227" s="149">
        <v>1</v>
      </c>
      <c r="C1227" s="10" t="s">
        <v>1312</v>
      </c>
      <c r="E1227" s="150"/>
      <c r="F1227" s="42">
        <v>75</v>
      </c>
      <c r="G1227" s="231">
        <f t="shared" si="91"/>
        <v>37.5</v>
      </c>
      <c r="H1227" s="41" t="s">
        <v>209</v>
      </c>
      <c r="I1227" s="229"/>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row>
    <row r="1228" spans="1:73" s="10" customFormat="1" x14ac:dyDescent="0.25">
      <c r="A1228" s="136">
        <v>979620</v>
      </c>
      <c r="B1228" s="55"/>
      <c r="C1228" s="41" t="s">
        <v>458</v>
      </c>
      <c r="E1228" s="42"/>
      <c r="F1228" s="42">
        <v>300</v>
      </c>
      <c r="G1228" s="231">
        <f t="shared" si="91"/>
        <v>150</v>
      </c>
      <c r="H1228" s="41" t="s">
        <v>456</v>
      </c>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row>
    <row r="1229" spans="1:73" x14ac:dyDescent="0.25">
      <c r="A1229" s="134">
        <v>924399</v>
      </c>
      <c r="B1229" s="27"/>
      <c r="C1229" s="12" t="s">
        <v>267</v>
      </c>
      <c r="D1229" s="12"/>
      <c r="E1229" s="12"/>
      <c r="F1229" s="69">
        <v>170</v>
      </c>
      <c r="G1229" s="231">
        <f t="shared" si="91"/>
        <v>85</v>
      </c>
      <c r="H1229" s="12" t="s">
        <v>213</v>
      </c>
    </row>
    <row r="1230" spans="1:73" s="10" customFormat="1" x14ac:dyDescent="0.25">
      <c r="A1230" s="83">
        <v>3460</v>
      </c>
      <c r="B1230" s="149">
        <v>1</v>
      </c>
      <c r="C1230" s="10" t="s">
        <v>1313</v>
      </c>
      <c r="E1230" s="150"/>
      <c r="F1230" s="42">
        <v>20</v>
      </c>
      <c r="G1230" s="231">
        <f t="shared" si="91"/>
        <v>10</v>
      </c>
      <c r="H1230" s="41" t="s">
        <v>209</v>
      </c>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row>
    <row r="1231" spans="1:73" s="12" customFormat="1" x14ac:dyDescent="0.25">
      <c r="A1231" s="152" t="s">
        <v>1512</v>
      </c>
      <c r="B1231" s="153">
        <v>1</v>
      </c>
      <c r="C1231" s="13" t="s">
        <v>1315</v>
      </c>
      <c r="E1231" s="154"/>
      <c r="F1231" s="45">
        <v>400</v>
      </c>
      <c r="G1231" s="231">
        <f t="shared" si="91"/>
        <v>200</v>
      </c>
      <c r="H1231" s="32" t="s">
        <v>209</v>
      </c>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row>
    <row r="1232" spans="1:73" s="12" customFormat="1" x14ac:dyDescent="0.25">
      <c r="A1232" s="152" t="s">
        <v>1514</v>
      </c>
      <c r="B1232" s="153">
        <v>2</v>
      </c>
      <c r="C1232" s="68" t="s">
        <v>1319</v>
      </c>
      <c r="E1232" s="154">
        <v>125</v>
      </c>
      <c r="F1232" s="45">
        <f>B1232*E1232</f>
        <v>250</v>
      </c>
      <c r="G1232" s="231">
        <f t="shared" si="91"/>
        <v>125</v>
      </c>
      <c r="H1232" s="32" t="s">
        <v>209</v>
      </c>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row>
    <row r="1233" spans="1:73" s="10" customFormat="1" x14ac:dyDescent="0.25">
      <c r="A1233" s="136" t="s">
        <v>268</v>
      </c>
      <c r="B1233" s="55"/>
      <c r="C1233" s="41" t="s">
        <v>1325</v>
      </c>
      <c r="E1233" s="42"/>
      <c r="F1233" s="42">
        <v>15</v>
      </c>
      <c r="G1233" s="231">
        <f t="shared" si="91"/>
        <v>7.5</v>
      </c>
      <c r="H1233" s="41" t="s">
        <v>213</v>
      </c>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row>
    <row r="1234" spans="1:73" s="10" customFormat="1" x14ac:dyDescent="0.25">
      <c r="A1234" s="143">
        <v>979537</v>
      </c>
      <c r="B1234" s="155">
        <v>7</v>
      </c>
      <c r="C1234" s="117" t="s">
        <v>475</v>
      </c>
      <c r="E1234" s="132">
        <v>20</v>
      </c>
      <c r="F1234" s="42">
        <f>B1234*E1234</f>
        <v>140</v>
      </c>
      <c r="G1234" s="231">
        <f t="shared" si="91"/>
        <v>70</v>
      </c>
      <c r="H1234" s="117" t="s">
        <v>213</v>
      </c>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row>
    <row r="1235" spans="1:73" s="10" customFormat="1" x14ac:dyDescent="0.25">
      <c r="A1235" s="143"/>
      <c r="B1235" s="155">
        <v>4</v>
      </c>
      <c r="C1235" s="117" t="s">
        <v>476</v>
      </c>
      <c r="E1235" s="132">
        <v>10</v>
      </c>
      <c r="F1235" s="42">
        <f>B1235*E1235</f>
        <v>40</v>
      </c>
      <c r="G1235" s="231">
        <f t="shared" si="91"/>
        <v>20</v>
      </c>
      <c r="H1235" s="117" t="s">
        <v>213</v>
      </c>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row>
    <row r="1236" spans="1:73" s="10" customFormat="1" x14ac:dyDescent="0.25">
      <c r="A1236" s="143"/>
      <c r="B1236" s="155">
        <v>1</v>
      </c>
      <c r="C1236" s="117" t="s">
        <v>477</v>
      </c>
      <c r="E1236" s="132">
        <v>4</v>
      </c>
      <c r="F1236" s="42">
        <f>B1236*E1236</f>
        <v>4</v>
      </c>
      <c r="G1236" s="231">
        <f t="shared" si="91"/>
        <v>2</v>
      </c>
      <c r="H1236" s="117" t="s">
        <v>213</v>
      </c>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row>
    <row r="1237" spans="1:73" s="10" customFormat="1" x14ac:dyDescent="0.25">
      <c r="A1237" s="83" t="s">
        <v>1513</v>
      </c>
      <c r="B1237" s="149">
        <v>1</v>
      </c>
      <c r="C1237" s="10" t="s">
        <v>1316</v>
      </c>
      <c r="E1237" s="150"/>
      <c r="F1237" s="42">
        <v>60</v>
      </c>
      <c r="G1237" s="231">
        <f t="shared" si="91"/>
        <v>30</v>
      </c>
      <c r="H1237" s="41" t="s">
        <v>209</v>
      </c>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row>
    <row r="1238" spans="1:73" s="1" customFormat="1" x14ac:dyDescent="0.25">
      <c r="A1238" s="47"/>
      <c r="B1238" s="47">
        <v>1</v>
      </c>
      <c r="C1238" s="41" t="s">
        <v>2075</v>
      </c>
      <c r="D1238" s="10" t="s">
        <v>1618</v>
      </c>
      <c r="E1238" s="48"/>
      <c r="F1238" s="48">
        <v>60</v>
      </c>
      <c r="G1238" s="231">
        <f t="shared" si="91"/>
        <v>30</v>
      </c>
      <c r="H1238" s="48" t="s">
        <v>2063</v>
      </c>
    </row>
    <row r="1239" spans="1:73" s="1" customFormat="1" x14ac:dyDescent="0.25">
      <c r="A1239" s="27"/>
      <c r="B1239" s="27">
        <v>1</v>
      </c>
      <c r="C1239" s="10" t="s">
        <v>2080</v>
      </c>
      <c r="D1239" s="10" t="s">
        <v>2074</v>
      </c>
      <c r="E1239" s="28"/>
      <c r="F1239" s="28">
        <v>120</v>
      </c>
      <c r="G1239" s="231">
        <f t="shared" si="91"/>
        <v>60</v>
      </c>
      <c r="H1239" s="28" t="s">
        <v>2073</v>
      </c>
    </row>
    <row r="1240" spans="1:73" x14ac:dyDescent="0.25">
      <c r="A1240" s="134"/>
      <c r="B1240" s="215"/>
      <c r="C1240" s="12"/>
      <c r="D1240" s="12"/>
      <c r="E1240" s="12"/>
      <c r="F1240" s="28"/>
      <c r="G1240" s="28"/>
      <c r="H1240" s="28"/>
    </row>
    <row r="1241" spans="1:73" s="12" customFormat="1" x14ac:dyDescent="0.25">
      <c r="A1241" s="165"/>
      <c r="B1241" s="166"/>
      <c r="C1241" s="169" t="s">
        <v>2024</v>
      </c>
      <c r="D1241" s="167"/>
      <c r="E1241" s="168"/>
      <c r="F1241" s="168"/>
      <c r="G1241" s="168"/>
      <c r="H1241" s="168"/>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row>
    <row r="1242" spans="1:73" x14ac:dyDescent="0.25">
      <c r="A1242" s="47"/>
      <c r="B1242" s="47">
        <v>1</v>
      </c>
      <c r="C1242" s="41" t="s">
        <v>1813</v>
      </c>
      <c r="D1242" s="10"/>
      <c r="E1242" s="48"/>
      <c r="F1242" s="48">
        <v>400</v>
      </c>
      <c r="G1242" s="231">
        <f t="shared" ref="G1242:G1244" si="93">F1242/100*50</f>
        <v>200</v>
      </c>
      <c r="H1242" s="190" t="s">
        <v>204</v>
      </c>
      <c r="I1242" s="20"/>
      <c r="J1242" s="242"/>
      <c r="K1242" s="20"/>
      <c r="L1242" s="20"/>
      <c r="M1242" s="20"/>
      <c r="N1242" s="20"/>
      <c r="O1242" s="20"/>
      <c r="P1242" s="20"/>
      <c r="Q1242" s="20"/>
      <c r="R1242" s="20"/>
      <c r="S1242" s="20"/>
      <c r="T1242" s="20"/>
      <c r="U1242" s="20"/>
      <c r="V1242" s="20"/>
      <c r="W1242" s="20"/>
      <c r="X1242" s="20"/>
      <c r="Y1242" s="20"/>
      <c r="Z1242" s="20"/>
      <c r="AA1242" s="20"/>
      <c r="AB1242" s="20"/>
      <c r="AC1242" s="20"/>
      <c r="AD1242" s="20"/>
      <c r="AE1242" s="20"/>
      <c r="AF1242" s="20"/>
      <c r="AG1242" s="20"/>
      <c r="AH1242" s="20"/>
      <c r="AI1242" s="20"/>
      <c r="AJ1242" s="20"/>
      <c r="AK1242" s="20"/>
      <c r="AL1242" s="20"/>
      <c r="AM1242" s="20"/>
      <c r="AN1242" s="20"/>
      <c r="AO1242" s="20"/>
      <c r="AP1242" s="20"/>
      <c r="AQ1242" s="20"/>
      <c r="AR1242" s="20"/>
      <c r="AS1242" s="20"/>
      <c r="AT1242" s="20"/>
      <c r="AU1242" s="20"/>
      <c r="AV1242" s="20"/>
      <c r="AW1242" s="20"/>
      <c r="AX1242" s="20"/>
      <c r="AY1242" s="20"/>
      <c r="AZ1242" s="20"/>
      <c r="BA1242" s="20"/>
      <c r="BB1242" s="20"/>
      <c r="BC1242" s="20"/>
      <c r="BD1242" s="20"/>
      <c r="BE1242" s="20"/>
      <c r="BF1242" s="20"/>
      <c r="BG1242" s="20"/>
      <c r="BH1242" s="20"/>
      <c r="BI1242" s="20"/>
      <c r="BJ1242" s="20"/>
      <c r="BK1242" s="20"/>
      <c r="BL1242" s="20"/>
      <c r="BM1242" s="20"/>
      <c r="BN1242" s="20"/>
      <c r="BO1242" s="20"/>
      <c r="BP1242" s="20"/>
      <c r="BQ1242" s="20"/>
      <c r="BR1242" s="20"/>
      <c r="BS1242" s="20"/>
      <c r="BT1242" s="20"/>
      <c r="BU1242" s="20"/>
    </row>
    <row r="1243" spans="1:73" x14ac:dyDescent="0.25">
      <c r="A1243" s="47">
        <v>987143</v>
      </c>
      <c r="B1243" s="57">
        <v>1</v>
      </c>
      <c r="C1243" s="10" t="s">
        <v>97</v>
      </c>
      <c r="D1243" s="10" t="s">
        <v>1585</v>
      </c>
      <c r="E1243" s="10"/>
      <c r="F1243" s="48">
        <v>300</v>
      </c>
      <c r="G1243" s="231">
        <f t="shared" si="93"/>
        <v>150</v>
      </c>
      <c r="H1243" s="48" t="s">
        <v>204</v>
      </c>
    </row>
    <row r="1244" spans="1:73" x14ac:dyDescent="0.25">
      <c r="A1244" s="47"/>
      <c r="B1244" s="47">
        <v>1</v>
      </c>
      <c r="C1244" s="41" t="s">
        <v>1812</v>
      </c>
      <c r="D1244" s="10"/>
      <c r="E1244" s="48"/>
      <c r="F1244" s="48">
        <v>1250</v>
      </c>
      <c r="G1244" s="231">
        <f t="shared" si="93"/>
        <v>625</v>
      </c>
      <c r="H1244" s="190" t="s">
        <v>204</v>
      </c>
      <c r="I1244" s="20"/>
      <c r="J1244" s="20"/>
      <c r="K1244" s="20"/>
      <c r="L1244" s="20"/>
      <c r="M1244" s="20"/>
      <c r="N1244" s="20"/>
      <c r="O1244" s="20"/>
      <c r="P1244" s="20"/>
      <c r="Q1244" s="20"/>
      <c r="R1244" s="20"/>
      <c r="S1244" s="20"/>
      <c r="T1244" s="20"/>
      <c r="U1244" s="20"/>
      <c r="V1244" s="20"/>
      <c r="W1244" s="20"/>
      <c r="X1244" s="20"/>
      <c r="Y1244" s="20"/>
      <c r="Z1244" s="20"/>
      <c r="AA1244" s="20"/>
      <c r="AB1244" s="20"/>
      <c r="AC1244" s="20"/>
      <c r="AD1244" s="20"/>
      <c r="AE1244" s="20"/>
      <c r="AF1244" s="20"/>
      <c r="AG1244" s="20"/>
      <c r="AH1244" s="20"/>
      <c r="AI1244" s="20"/>
      <c r="AJ1244" s="20"/>
      <c r="AK1244" s="20"/>
      <c r="AL1244" s="20"/>
      <c r="AM1244" s="20"/>
      <c r="AN1244" s="20"/>
      <c r="AO1244" s="20"/>
      <c r="AP1244" s="20"/>
      <c r="AQ1244" s="20"/>
      <c r="AR1244" s="20"/>
      <c r="AS1244" s="20"/>
      <c r="AT1244" s="20"/>
      <c r="AU1244" s="20"/>
      <c r="AV1244" s="20"/>
      <c r="AW1244" s="20"/>
      <c r="AX1244" s="20"/>
      <c r="AY1244" s="20"/>
      <c r="AZ1244" s="20"/>
      <c r="BA1244" s="20"/>
      <c r="BB1244" s="20"/>
      <c r="BC1244" s="20"/>
      <c r="BD1244" s="20"/>
      <c r="BE1244" s="20"/>
      <c r="BF1244" s="20"/>
      <c r="BG1244" s="20"/>
      <c r="BH1244" s="20"/>
      <c r="BI1244" s="20"/>
      <c r="BJ1244" s="20"/>
      <c r="BK1244" s="20"/>
      <c r="BL1244" s="20"/>
      <c r="BM1244" s="20"/>
      <c r="BN1244" s="20"/>
      <c r="BO1244" s="20"/>
      <c r="BP1244" s="20"/>
      <c r="BQ1244" s="20"/>
      <c r="BR1244" s="20"/>
      <c r="BS1244" s="20"/>
      <c r="BT1244" s="20"/>
      <c r="BU1244" s="20"/>
    </row>
    <row r="1245" spans="1:73" x14ac:dyDescent="0.25">
      <c r="A1245" s="27"/>
      <c r="B1245" s="27"/>
      <c r="C1245" s="12"/>
      <c r="D1245" s="12"/>
      <c r="E1245" s="28"/>
      <c r="F1245" s="28"/>
      <c r="G1245" s="28"/>
      <c r="H1245" s="28"/>
      <c r="I1245" s="20"/>
      <c r="J1245" s="20"/>
      <c r="K1245" s="20"/>
      <c r="L1245" s="20"/>
      <c r="M1245" s="20"/>
      <c r="N1245" s="20"/>
      <c r="O1245" s="20"/>
      <c r="P1245" s="20"/>
      <c r="Q1245" s="20"/>
      <c r="R1245" s="20"/>
      <c r="S1245" s="20"/>
      <c r="T1245" s="20"/>
      <c r="U1245" s="20"/>
      <c r="V1245" s="20"/>
      <c r="W1245" s="20"/>
      <c r="X1245" s="20"/>
      <c r="Y1245" s="20"/>
      <c r="Z1245" s="20"/>
      <c r="AA1245" s="20"/>
      <c r="AB1245" s="20"/>
      <c r="AC1245" s="20"/>
      <c r="AD1245" s="20"/>
      <c r="AE1245" s="20"/>
      <c r="AF1245" s="20"/>
      <c r="AG1245" s="20"/>
      <c r="AH1245" s="20"/>
      <c r="AI1245" s="20"/>
      <c r="AJ1245" s="20"/>
      <c r="AK1245" s="20"/>
      <c r="AL1245" s="20"/>
      <c r="AM1245" s="20"/>
      <c r="AN1245" s="20"/>
      <c r="AO1245" s="20"/>
      <c r="AP1245" s="20"/>
      <c r="AQ1245" s="20"/>
      <c r="AR1245" s="20"/>
      <c r="AS1245" s="20"/>
      <c r="AT1245" s="20"/>
      <c r="AU1245" s="20"/>
      <c r="AV1245" s="20"/>
      <c r="AW1245" s="20"/>
      <c r="AX1245" s="20"/>
      <c r="AY1245" s="20"/>
      <c r="AZ1245" s="20"/>
      <c r="BA1245" s="20"/>
      <c r="BB1245" s="20"/>
      <c r="BC1245" s="20"/>
      <c r="BD1245" s="20"/>
      <c r="BE1245" s="20"/>
      <c r="BF1245" s="20"/>
      <c r="BG1245" s="20"/>
      <c r="BH1245" s="20"/>
      <c r="BI1245" s="20"/>
      <c r="BJ1245" s="20"/>
      <c r="BK1245" s="20"/>
      <c r="BL1245" s="20"/>
      <c r="BM1245" s="20"/>
      <c r="BN1245" s="20"/>
      <c r="BO1245" s="20"/>
      <c r="BP1245" s="20"/>
      <c r="BQ1245" s="20"/>
      <c r="BR1245" s="20"/>
      <c r="BS1245" s="20"/>
      <c r="BT1245" s="20"/>
      <c r="BU1245" s="20"/>
    </row>
    <row r="1246" spans="1:73" s="12" customFormat="1" x14ac:dyDescent="0.25">
      <c r="A1246" s="182"/>
      <c r="B1246" s="250"/>
      <c r="C1246" s="162" t="s">
        <v>2025</v>
      </c>
      <c r="D1246" s="185"/>
      <c r="E1246" s="251"/>
      <c r="F1246" s="251"/>
      <c r="G1246" s="251"/>
      <c r="H1246" s="25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row>
    <row r="1247" spans="1:73" x14ac:dyDescent="0.25">
      <c r="A1247" s="12">
        <v>984024</v>
      </c>
      <c r="B1247" s="12" t="s">
        <v>2110</v>
      </c>
      <c r="C1247" s="12"/>
      <c r="D1247" s="12"/>
      <c r="E1247" s="12"/>
      <c r="F1247" s="28">
        <v>98</v>
      </c>
      <c r="G1247" s="231">
        <f t="shared" ref="G1247:G1248" si="94">F1247/100*50</f>
        <v>49</v>
      </c>
      <c r="H1247" s="12"/>
      <c r="L1247" s="6"/>
      <c r="M1247" s="6"/>
      <c r="N1247" s="20"/>
      <c r="O1247" s="20"/>
      <c r="P1247" s="20"/>
      <c r="Q1247" s="20"/>
      <c r="R1247" s="20"/>
      <c r="S1247" s="20"/>
      <c r="T1247" s="20"/>
      <c r="U1247" s="20"/>
      <c r="V1247" s="20"/>
      <c r="W1247" s="20"/>
      <c r="X1247" s="20"/>
      <c r="Y1247" s="20"/>
      <c r="Z1247" s="20"/>
      <c r="AA1247" s="20"/>
      <c r="AB1247" s="20"/>
      <c r="AC1247" s="20"/>
      <c r="AD1247" s="20"/>
      <c r="AE1247" s="20"/>
      <c r="AF1247" s="20"/>
      <c r="AG1247" s="20"/>
      <c r="AH1247" s="20"/>
      <c r="AI1247" s="20"/>
      <c r="AJ1247" s="20"/>
      <c r="AK1247" s="20"/>
      <c r="AL1247" s="20"/>
      <c r="AM1247" s="20"/>
      <c r="AN1247" s="20"/>
      <c r="AO1247" s="20"/>
      <c r="AP1247" s="20"/>
      <c r="AQ1247" s="20"/>
      <c r="AR1247" s="20"/>
      <c r="AS1247" s="20"/>
      <c r="AT1247" s="20"/>
      <c r="AU1247" s="20"/>
      <c r="AV1247" s="20"/>
      <c r="AW1247" s="20"/>
      <c r="AX1247" s="20"/>
      <c r="AY1247" s="20"/>
      <c r="AZ1247" s="20"/>
      <c r="BA1247" s="20"/>
      <c r="BB1247" s="20"/>
      <c r="BC1247" s="20"/>
      <c r="BD1247" s="20"/>
      <c r="BE1247" s="20"/>
      <c r="BF1247" s="20"/>
      <c r="BG1247" s="20"/>
      <c r="BH1247" s="20"/>
      <c r="BI1247" s="20"/>
      <c r="BJ1247" s="20"/>
      <c r="BK1247" s="20"/>
      <c r="BL1247" s="20"/>
      <c r="BM1247" s="20"/>
      <c r="BN1247" s="20"/>
      <c r="BO1247" s="20"/>
      <c r="BP1247" s="20"/>
      <c r="BQ1247" s="20"/>
      <c r="BR1247" s="20"/>
      <c r="BS1247" s="20"/>
      <c r="BT1247" s="20"/>
      <c r="BU1247" s="20"/>
    </row>
    <row r="1248" spans="1:73" x14ac:dyDescent="0.25">
      <c r="A1248" s="137">
        <v>986606</v>
      </c>
      <c r="B1248" s="214"/>
      <c r="C1248" s="21" t="s">
        <v>96</v>
      </c>
      <c r="D1248" s="1"/>
      <c r="E1248" s="1"/>
      <c r="F1248" s="6">
        <v>240</v>
      </c>
      <c r="G1248" s="232">
        <f t="shared" si="94"/>
        <v>120</v>
      </c>
      <c r="H1248" s="6"/>
    </row>
    <row r="1249" spans="1:9" x14ac:dyDescent="0.25">
      <c r="A1249" s="137"/>
      <c r="B1249" s="214"/>
      <c r="C1249" s="1" t="s">
        <v>1791</v>
      </c>
      <c r="D1249" s="1"/>
      <c r="E1249" s="11"/>
      <c r="F1249" s="1"/>
      <c r="G1249" s="1"/>
      <c r="H1249" s="11"/>
    </row>
    <row r="1250" spans="1:9" x14ac:dyDescent="0.25">
      <c r="A1250" s="137"/>
      <c r="B1250" s="214"/>
      <c r="C1250" s="1" t="s">
        <v>1792</v>
      </c>
      <c r="D1250" s="1"/>
      <c r="E1250" s="11"/>
      <c r="F1250" s="1"/>
      <c r="G1250" s="1"/>
      <c r="H1250" s="11"/>
    </row>
    <row r="1251" spans="1:9" x14ac:dyDescent="0.25">
      <c r="A1251" s="137"/>
      <c r="B1251" s="214"/>
      <c r="C1251" s="1" t="s">
        <v>1793</v>
      </c>
      <c r="D1251" s="1"/>
      <c r="E1251" s="11"/>
      <c r="F1251" s="1"/>
      <c r="G1251" s="1"/>
      <c r="H1251" s="11"/>
    </row>
    <row r="1252" spans="1:9" x14ac:dyDescent="0.25">
      <c r="A1252" s="137"/>
      <c r="B1252" s="214"/>
      <c r="C1252" s="1" t="s">
        <v>1794</v>
      </c>
      <c r="D1252" s="1"/>
      <c r="E1252" s="11"/>
      <c r="F1252" s="1"/>
      <c r="G1252" s="1"/>
      <c r="H1252" s="11"/>
    </row>
    <row r="1253" spans="1:9" x14ac:dyDescent="0.25">
      <c r="A1253" s="137"/>
      <c r="B1253" s="214"/>
      <c r="C1253" s="1" t="s">
        <v>1795</v>
      </c>
      <c r="D1253" s="1"/>
      <c r="E1253" s="11"/>
      <c r="F1253" s="1"/>
      <c r="G1253" s="1"/>
      <c r="H1253" s="11"/>
    </row>
    <row r="1254" spans="1:9" x14ac:dyDescent="0.25">
      <c r="A1254" s="137"/>
      <c r="B1254" s="214"/>
      <c r="C1254" s="1" t="s">
        <v>1796</v>
      </c>
      <c r="D1254" s="1"/>
      <c r="E1254" s="11"/>
      <c r="F1254" s="1"/>
      <c r="G1254" s="1"/>
      <c r="H1254" s="11"/>
    </row>
    <row r="1255" spans="1:9" x14ac:dyDescent="0.25">
      <c r="A1255" s="134"/>
      <c r="B1255" s="215"/>
      <c r="C1255" s="12" t="s">
        <v>298</v>
      </c>
      <c r="D1255" s="12"/>
      <c r="E1255" s="53"/>
      <c r="F1255" s="12"/>
      <c r="G1255" s="12"/>
      <c r="H1255" s="53"/>
    </row>
    <row r="1256" spans="1:9" x14ac:dyDescent="0.25">
      <c r="A1256" s="137">
        <v>984016</v>
      </c>
      <c r="B1256" s="7"/>
      <c r="C1256" s="21" t="s">
        <v>644</v>
      </c>
      <c r="D1256" s="1"/>
      <c r="E1256" s="1"/>
      <c r="F1256" s="60">
        <v>340</v>
      </c>
      <c r="G1256" s="232">
        <f t="shared" ref="G1256" si="95">F1256/100*50</f>
        <v>170</v>
      </c>
      <c r="H1256" s="1" t="s">
        <v>209</v>
      </c>
      <c r="I1256" s="229"/>
    </row>
    <row r="1257" spans="1:9" x14ac:dyDescent="0.25">
      <c r="A1257" s="137"/>
      <c r="B1257" s="7"/>
      <c r="C1257" s="1" t="s">
        <v>626</v>
      </c>
      <c r="D1257" s="74"/>
      <c r="E1257" s="11"/>
      <c r="F1257" s="1"/>
      <c r="G1257" s="1"/>
      <c r="H1257" s="1" t="s">
        <v>627</v>
      </c>
    </row>
    <row r="1258" spans="1:9" x14ac:dyDescent="0.25">
      <c r="A1258" s="137"/>
      <c r="B1258" s="7"/>
      <c r="C1258" s="1" t="s">
        <v>645</v>
      </c>
      <c r="D1258" s="1"/>
      <c r="E1258" s="11"/>
      <c r="F1258" s="1"/>
      <c r="G1258" s="1"/>
      <c r="H1258" s="1" t="s">
        <v>628</v>
      </c>
    </row>
    <row r="1259" spans="1:9" x14ac:dyDescent="0.25">
      <c r="A1259" s="137"/>
      <c r="B1259" s="7"/>
      <c r="C1259" s="1" t="s">
        <v>646</v>
      </c>
      <c r="D1259" s="1"/>
      <c r="E1259" s="11"/>
      <c r="F1259" s="1"/>
      <c r="G1259" s="1"/>
      <c r="H1259" s="1" t="s">
        <v>628</v>
      </c>
    </row>
    <row r="1260" spans="1:9" x14ac:dyDescent="0.25">
      <c r="A1260" s="137"/>
      <c r="B1260" s="7"/>
      <c r="C1260" s="1" t="s">
        <v>630</v>
      </c>
      <c r="D1260" s="1"/>
      <c r="E1260" s="11"/>
      <c r="F1260" s="1"/>
      <c r="G1260" s="1"/>
      <c r="H1260" s="1" t="s">
        <v>629</v>
      </c>
    </row>
    <row r="1261" spans="1:9" x14ac:dyDescent="0.25">
      <c r="A1261" s="137"/>
      <c r="B1261" s="7"/>
      <c r="C1261" s="1" t="s">
        <v>631</v>
      </c>
      <c r="D1261" s="74"/>
      <c r="E1261" s="11"/>
      <c r="F1261" s="1"/>
      <c r="G1261" s="1"/>
      <c r="H1261" s="1" t="s">
        <v>629</v>
      </c>
    </row>
    <row r="1262" spans="1:9" x14ac:dyDescent="0.25">
      <c r="A1262" s="137"/>
      <c r="B1262" s="7"/>
      <c r="C1262" s="1" t="s">
        <v>632</v>
      </c>
      <c r="D1262" s="74"/>
      <c r="E1262" s="11"/>
      <c r="F1262" s="1"/>
      <c r="G1262" s="1"/>
      <c r="H1262" s="1" t="s">
        <v>204</v>
      </c>
    </row>
    <row r="1263" spans="1:9" x14ac:dyDescent="0.25">
      <c r="A1263" s="137"/>
      <c r="B1263" s="7"/>
      <c r="C1263" s="1" t="s">
        <v>633</v>
      </c>
      <c r="D1263" s="1"/>
      <c r="E1263" s="11"/>
      <c r="F1263" s="1"/>
      <c r="G1263" s="1"/>
      <c r="H1263" s="1" t="s">
        <v>204</v>
      </c>
    </row>
    <row r="1264" spans="1:9" x14ac:dyDescent="0.25">
      <c r="A1264" s="137"/>
      <c r="B1264" s="7"/>
      <c r="C1264" s="1" t="s">
        <v>634</v>
      </c>
      <c r="D1264" s="1"/>
      <c r="E1264" s="11"/>
      <c r="F1264" s="1"/>
      <c r="G1264" s="1"/>
      <c r="H1264" s="1" t="s">
        <v>204</v>
      </c>
    </row>
    <row r="1265" spans="1:73" x14ac:dyDescent="0.25">
      <c r="A1265" s="137"/>
      <c r="B1265" s="7"/>
      <c r="C1265" s="1" t="s">
        <v>635</v>
      </c>
      <c r="D1265" s="1"/>
      <c r="E1265" s="11"/>
      <c r="F1265" s="1"/>
      <c r="G1265" s="1"/>
      <c r="H1265" s="1" t="s">
        <v>204</v>
      </c>
    </row>
    <row r="1266" spans="1:73" x14ac:dyDescent="0.25">
      <c r="A1266" s="137"/>
      <c r="B1266" s="7"/>
      <c r="C1266" s="1" t="s">
        <v>636</v>
      </c>
      <c r="D1266" s="1"/>
      <c r="E1266" s="11"/>
      <c r="F1266" s="1"/>
      <c r="G1266" s="1"/>
      <c r="H1266" s="1" t="s">
        <v>629</v>
      </c>
    </row>
    <row r="1267" spans="1:73" x14ac:dyDescent="0.25">
      <c r="A1267" s="137"/>
      <c r="B1267" s="7"/>
      <c r="C1267" s="1" t="s">
        <v>637</v>
      </c>
      <c r="D1267" s="1"/>
      <c r="E1267" s="11"/>
      <c r="F1267" s="1"/>
      <c r="G1267" s="1"/>
      <c r="H1267" s="1" t="s">
        <v>629</v>
      </c>
    </row>
    <row r="1268" spans="1:73" x14ac:dyDescent="0.25">
      <c r="A1268" s="137"/>
      <c r="B1268" s="7"/>
      <c r="C1268" s="1" t="s">
        <v>638</v>
      </c>
      <c r="D1268" s="1"/>
      <c r="E1268" s="11"/>
      <c r="F1268" s="1"/>
      <c r="G1268" s="1"/>
      <c r="H1268" s="1" t="s">
        <v>629</v>
      </c>
    </row>
    <row r="1269" spans="1:73" x14ac:dyDescent="0.25">
      <c r="A1269" s="137"/>
      <c r="B1269" s="7"/>
      <c r="C1269" s="1" t="s">
        <v>639</v>
      </c>
      <c r="D1269" s="1"/>
      <c r="E1269" s="11"/>
      <c r="F1269" s="1"/>
      <c r="G1269" s="1"/>
      <c r="H1269" s="1" t="s">
        <v>629</v>
      </c>
    </row>
    <row r="1270" spans="1:73" x14ac:dyDescent="0.25">
      <c r="A1270" s="137"/>
      <c r="B1270" s="7"/>
      <c r="C1270" s="1" t="s">
        <v>640</v>
      </c>
      <c r="D1270" s="1"/>
      <c r="E1270" s="11"/>
      <c r="F1270" s="1"/>
      <c r="G1270" s="1"/>
      <c r="H1270" s="1" t="s">
        <v>629</v>
      </c>
    </row>
    <row r="1271" spans="1:73" x14ac:dyDescent="0.25">
      <c r="A1271" s="137"/>
      <c r="B1271" s="7"/>
      <c r="C1271" s="1" t="s">
        <v>641</v>
      </c>
      <c r="D1271" s="1"/>
      <c r="E1271" s="11"/>
      <c r="F1271" s="1"/>
      <c r="G1271" s="1"/>
      <c r="H1271" s="1" t="s">
        <v>629</v>
      </c>
    </row>
    <row r="1272" spans="1:73" x14ac:dyDescent="0.25">
      <c r="A1272" s="137"/>
      <c r="B1272" s="7"/>
      <c r="C1272" s="1" t="s">
        <v>647</v>
      </c>
      <c r="D1272" s="74"/>
      <c r="E1272" s="11"/>
      <c r="F1272" s="1"/>
      <c r="G1272" s="1"/>
      <c r="H1272" s="1" t="s">
        <v>629</v>
      </c>
    </row>
    <row r="1273" spans="1:73" x14ac:dyDescent="0.25">
      <c r="A1273" s="137"/>
      <c r="B1273" s="7"/>
      <c r="C1273" s="1" t="s">
        <v>642</v>
      </c>
      <c r="D1273" s="1"/>
      <c r="E1273" s="11"/>
      <c r="F1273" s="1"/>
      <c r="G1273" s="1"/>
      <c r="H1273" s="1" t="s">
        <v>629</v>
      </c>
    </row>
    <row r="1274" spans="1:73" x14ac:dyDescent="0.25">
      <c r="A1274" s="134"/>
      <c r="B1274" s="27"/>
      <c r="C1274" s="12" t="s">
        <v>648</v>
      </c>
      <c r="D1274" s="75"/>
      <c r="E1274" s="53"/>
      <c r="F1274" s="53"/>
      <c r="G1274" s="53"/>
      <c r="H1274" s="12" t="s">
        <v>643</v>
      </c>
    </row>
    <row r="1275" spans="1:73" s="10" customFormat="1" x14ac:dyDescent="0.25">
      <c r="A1275" s="136">
        <v>979500</v>
      </c>
      <c r="B1275" s="55"/>
      <c r="C1275" s="41" t="s">
        <v>470</v>
      </c>
      <c r="E1275" s="117"/>
      <c r="F1275" s="42">
        <v>40</v>
      </c>
      <c r="G1275" s="231">
        <f t="shared" ref="G1275:G1299" si="96">F1275/100*50</f>
        <v>20</v>
      </c>
      <c r="H1275" s="41" t="s">
        <v>209</v>
      </c>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row>
    <row r="1276" spans="1:73" x14ac:dyDescent="0.25">
      <c r="A1276" s="134">
        <v>984006</v>
      </c>
      <c r="B1276" s="27"/>
      <c r="C1276" s="12" t="s">
        <v>256</v>
      </c>
      <c r="D1276" s="12"/>
      <c r="E1276" s="29"/>
      <c r="F1276" s="29">
        <v>60</v>
      </c>
      <c r="G1276" s="231">
        <f t="shared" si="96"/>
        <v>30</v>
      </c>
      <c r="H1276" s="12" t="s">
        <v>209</v>
      </c>
    </row>
    <row r="1277" spans="1:73" x14ac:dyDescent="0.25">
      <c r="A1277" s="134">
        <v>984007</v>
      </c>
      <c r="B1277" s="27"/>
      <c r="C1277" s="12" t="s">
        <v>257</v>
      </c>
      <c r="D1277" s="12"/>
      <c r="E1277" s="29"/>
      <c r="F1277" s="29">
        <v>60</v>
      </c>
      <c r="G1277" s="231">
        <f t="shared" si="96"/>
        <v>30</v>
      </c>
      <c r="H1277" s="12" t="s">
        <v>209</v>
      </c>
    </row>
    <row r="1278" spans="1:73" x14ac:dyDescent="0.25">
      <c r="A1278" s="134">
        <v>984001</v>
      </c>
      <c r="B1278" s="27"/>
      <c r="C1278" s="12" t="s">
        <v>263</v>
      </c>
      <c r="D1278" s="12"/>
      <c r="E1278" s="12"/>
      <c r="F1278" s="69">
        <v>1000</v>
      </c>
      <c r="G1278" s="231">
        <f t="shared" si="96"/>
        <v>500</v>
      </c>
      <c r="H1278" s="12" t="s">
        <v>209</v>
      </c>
    </row>
    <row r="1279" spans="1:73" x14ac:dyDescent="0.25">
      <c r="A1279" s="134">
        <v>984011</v>
      </c>
      <c r="B1279" s="27"/>
      <c r="C1279" s="12" t="s">
        <v>264</v>
      </c>
      <c r="D1279" s="12"/>
      <c r="E1279" s="12"/>
      <c r="F1279" s="69">
        <v>50</v>
      </c>
      <c r="G1279" s="231">
        <f t="shared" si="96"/>
        <v>25</v>
      </c>
      <c r="H1279" s="12" t="s">
        <v>209</v>
      </c>
    </row>
    <row r="1280" spans="1:73" x14ac:dyDescent="0.25">
      <c r="A1280" s="144" t="s">
        <v>1463</v>
      </c>
      <c r="B1280" s="219"/>
      <c r="C1280" s="2" t="s">
        <v>519</v>
      </c>
      <c r="E1280" s="23"/>
      <c r="F1280" s="17">
        <v>20</v>
      </c>
      <c r="G1280" s="231">
        <f t="shared" si="96"/>
        <v>10</v>
      </c>
      <c r="H1280" s="16"/>
    </row>
    <row r="1281" spans="1:73" x14ac:dyDescent="0.25">
      <c r="A1281" s="144"/>
      <c r="B1281" s="219">
        <v>1</v>
      </c>
      <c r="C1281" s="2" t="s">
        <v>1329</v>
      </c>
      <c r="E1281" s="23">
        <v>20</v>
      </c>
      <c r="F1281" s="17">
        <v>20</v>
      </c>
      <c r="G1281" s="231">
        <f t="shared" si="96"/>
        <v>10</v>
      </c>
      <c r="H1281" s="16"/>
    </row>
    <row r="1282" spans="1:73" x14ac:dyDescent="0.25">
      <c r="A1282" s="139"/>
      <c r="B1282" s="218">
        <v>2</v>
      </c>
      <c r="C1282" s="24" t="s">
        <v>1438</v>
      </c>
      <c r="D1282" s="12"/>
      <c r="E1282" s="39">
        <v>20</v>
      </c>
      <c r="F1282" s="45">
        <f>B1282*E1282</f>
        <v>40</v>
      </c>
      <c r="G1282" s="231">
        <f t="shared" si="96"/>
        <v>20</v>
      </c>
      <c r="H1282" s="32"/>
    </row>
    <row r="1283" spans="1:73" s="10" customFormat="1" x14ac:dyDescent="0.25">
      <c r="A1283" s="83">
        <v>4070</v>
      </c>
      <c r="B1283" s="149">
        <v>4</v>
      </c>
      <c r="C1283" s="125" t="s">
        <v>1314</v>
      </c>
      <c r="E1283" s="150">
        <v>8</v>
      </c>
      <c r="F1283" s="42">
        <f>B1283*E1283</f>
        <v>32</v>
      </c>
      <c r="G1283" s="231">
        <f t="shared" si="96"/>
        <v>16</v>
      </c>
      <c r="H1283" s="41" t="s">
        <v>209</v>
      </c>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row>
    <row r="1284" spans="1:73" s="10" customFormat="1" x14ac:dyDescent="0.25">
      <c r="A1284" s="83">
        <v>2888</v>
      </c>
      <c r="B1284" s="149">
        <v>1</v>
      </c>
      <c r="C1284" s="125" t="s">
        <v>1304</v>
      </c>
      <c r="E1284" s="150">
        <v>10</v>
      </c>
      <c r="F1284" s="42">
        <f>B1284*E1284</f>
        <v>10</v>
      </c>
      <c r="G1284" s="231">
        <f t="shared" si="96"/>
        <v>5</v>
      </c>
      <c r="H1284" s="41" t="s">
        <v>209</v>
      </c>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row>
    <row r="1285" spans="1:73" s="10" customFormat="1" x14ac:dyDescent="0.25">
      <c r="A1285" s="83">
        <v>1056</v>
      </c>
      <c r="B1285" s="149">
        <v>7</v>
      </c>
      <c r="C1285" s="125" t="s">
        <v>1305</v>
      </c>
      <c r="E1285" s="150">
        <v>1</v>
      </c>
      <c r="F1285" s="42">
        <f>B1285*E1285</f>
        <v>7</v>
      </c>
      <c r="G1285" s="231">
        <f t="shared" si="96"/>
        <v>3.5000000000000004</v>
      </c>
      <c r="H1285" s="41" t="s">
        <v>209</v>
      </c>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row>
    <row r="1286" spans="1:73" s="10" customFormat="1" x14ac:dyDescent="0.25">
      <c r="A1286" s="83">
        <v>1687</v>
      </c>
      <c r="B1286" s="149">
        <v>1</v>
      </c>
      <c r="C1286" s="125" t="s">
        <v>1306</v>
      </c>
      <c r="E1286" s="150"/>
      <c r="F1286" s="42">
        <v>25</v>
      </c>
      <c r="G1286" s="231">
        <f t="shared" si="96"/>
        <v>12.5</v>
      </c>
      <c r="H1286" s="41" t="s">
        <v>209</v>
      </c>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row>
    <row r="1287" spans="1:73" s="10" customFormat="1" x14ac:dyDescent="0.25">
      <c r="A1287" s="83">
        <v>1027</v>
      </c>
      <c r="B1287" s="149">
        <v>2</v>
      </c>
      <c r="C1287" s="151" t="s">
        <v>2048</v>
      </c>
      <c r="E1287" s="150">
        <v>20</v>
      </c>
      <c r="F1287" s="42">
        <f>B1287*E1287</f>
        <v>40</v>
      </c>
      <c r="G1287" s="231">
        <f t="shared" si="96"/>
        <v>20</v>
      </c>
      <c r="H1287" s="41" t="s">
        <v>209</v>
      </c>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row>
    <row r="1288" spans="1:73" s="12" customFormat="1" x14ac:dyDescent="0.25">
      <c r="A1288" s="152"/>
      <c r="B1288" s="153">
        <v>1</v>
      </c>
      <c r="C1288" s="225" t="s">
        <v>2072</v>
      </c>
      <c r="E1288" s="154"/>
      <c r="F1288" s="45">
        <v>4</v>
      </c>
      <c r="G1288" s="231">
        <f t="shared" si="96"/>
        <v>2</v>
      </c>
      <c r="H1288" s="32" t="s">
        <v>209</v>
      </c>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row>
    <row r="1289" spans="1:73" s="10" customFormat="1" x14ac:dyDescent="0.25">
      <c r="A1289" s="83">
        <v>2313</v>
      </c>
      <c r="B1289" s="149">
        <v>1</v>
      </c>
      <c r="C1289" s="125" t="s">
        <v>1318</v>
      </c>
      <c r="E1289" s="150"/>
      <c r="F1289" s="42">
        <v>18</v>
      </c>
      <c r="G1289" s="231">
        <f t="shared" si="96"/>
        <v>9</v>
      </c>
      <c r="H1289" s="41" t="s">
        <v>209</v>
      </c>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row>
    <row r="1290" spans="1:73" s="10" customFormat="1" x14ac:dyDescent="0.25">
      <c r="A1290" s="135" t="s">
        <v>139</v>
      </c>
      <c r="B1290" s="47">
        <v>1</v>
      </c>
      <c r="C1290" s="10" t="s">
        <v>12</v>
      </c>
      <c r="D1290" s="10" t="s">
        <v>1575</v>
      </c>
      <c r="E1290" s="48">
        <v>300</v>
      </c>
      <c r="F1290" s="48">
        <f>B1290*E1290</f>
        <v>300</v>
      </c>
      <c r="G1290" s="231">
        <f t="shared" si="96"/>
        <v>150</v>
      </c>
      <c r="H1290" s="48"/>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row>
    <row r="1291" spans="1:73" x14ac:dyDescent="0.25">
      <c r="A1291" s="47"/>
      <c r="B1291" s="47">
        <v>1</v>
      </c>
      <c r="C1291" s="10" t="s">
        <v>1809</v>
      </c>
      <c r="D1291" s="10"/>
      <c r="E1291" s="48">
        <v>70</v>
      </c>
      <c r="F1291" s="48">
        <f>B1291*E1291</f>
        <v>70</v>
      </c>
      <c r="G1291" s="231">
        <f t="shared" si="96"/>
        <v>35</v>
      </c>
      <c r="H1291" s="190" t="s">
        <v>204</v>
      </c>
      <c r="I1291" s="20"/>
      <c r="J1291" s="20"/>
      <c r="K1291" s="20"/>
      <c r="L1291" s="20"/>
      <c r="M1291" s="20"/>
      <c r="N1291" s="20"/>
      <c r="O1291" s="20"/>
      <c r="P1291" s="20"/>
      <c r="Q1291" s="20"/>
      <c r="R1291" s="20"/>
      <c r="S1291" s="20"/>
      <c r="T1291" s="20"/>
      <c r="U1291" s="20"/>
      <c r="V1291" s="20"/>
      <c r="W1291" s="20"/>
      <c r="X1291" s="20"/>
      <c r="Y1291" s="20"/>
      <c r="Z1291" s="20"/>
      <c r="AA1291" s="20"/>
      <c r="AB1291" s="20"/>
      <c r="AC1291" s="20"/>
      <c r="AD1291" s="20"/>
      <c r="AE1291" s="20"/>
      <c r="AF1291" s="20"/>
      <c r="AG1291" s="20"/>
      <c r="AH1291" s="20"/>
      <c r="AI1291" s="20"/>
      <c r="AJ1291" s="20"/>
      <c r="AK1291" s="20"/>
      <c r="AL1291" s="20"/>
      <c r="AM1291" s="20"/>
      <c r="AN1291" s="20"/>
      <c r="AO1291" s="20"/>
      <c r="AP1291" s="20"/>
      <c r="AQ1291" s="20"/>
      <c r="AR1291" s="20"/>
      <c r="AS1291" s="20"/>
      <c r="AT1291" s="20"/>
      <c r="AU1291" s="20"/>
      <c r="AV1291" s="20"/>
      <c r="AW1291" s="20"/>
      <c r="AX1291" s="20"/>
      <c r="AY1291" s="20"/>
      <c r="AZ1291" s="20"/>
      <c r="BA1291" s="20"/>
      <c r="BB1291" s="20"/>
      <c r="BC1291" s="20"/>
      <c r="BD1291" s="20"/>
      <c r="BE1291" s="20"/>
      <c r="BF1291" s="20"/>
      <c r="BG1291" s="20"/>
      <c r="BH1291" s="20"/>
      <c r="BI1291" s="20"/>
      <c r="BJ1291" s="20"/>
      <c r="BK1291" s="20"/>
      <c r="BL1291" s="20"/>
      <c r="BM1291" s="20"/>
      <c r="BN1291" s="20"/>
      <c r="BO1291" s="20"/>
      <c r="BP1291" s="20"/>
      <c r="BQ1291" s="20"/>
      <c r="BR1291" s="20"/>
      <c r="BS1291" s="20"/>
      <c r="BT1291" s="20"/>
      <c r="BU1291" s="20"/>
    </row>
    <row r="1292" spans="1:73" x14ac:dyDescent="0.25">
      <c r="A1292" s="47"/>
      <c r="B1292" s="47">
        <v>1</v>
      </c>
      <c r="C1292" s="10" t="s">
        <v>1810</v>
      </c>
      <c r="D1292" s="10"/>
      <c r="E1292" s="48">
        <v>60</v>
      </c>
      <c r="F1292" s="48">
        <f>B1292*E1292</f>
        <v>60</v>
      </c>
      <c r="G1292" s="231">
        <f t="shared" si="96"/>
        <v>30</v>
      </c>
      <c r="H1292" s="190" t="s">
        <v>204</v>
      </c>
      <c r="I1292" s="20"/>
      <c r="J1292" s="20"/>
      <c r="K1292" s="20"/>
      <c r="L1292" s="20"/>
      <c r="M1292" s="20"/>
      <c r="N1292" s="20"/>
      <c r="O1292" s="20"/>
      <c r="P1292" s="20"/>
      <c r="Q1292" s="20"/>
      <c r="R1292" s="20"/>
      <c r="S1292" s="20"/>
      <c r="T1292" s="20"/>
      <c r="U1292" s="20"/>
      <c r="V1292" s="20"/>
      <c r="W1292" s="20"/>
      <c r="X1292" s="20"/>
      <c r="Y1292" s="20"/>
      <c r="Z1292" s="20"/>
      <c r="AA1292" s="20"/>
      <c r="AB1292" s="20"/>
      <c r="AC1292" s="20"/>
      <c r="AD1292" s="20"/>
      <c r="AE1292" s="20"/>
      <c r="AF1292" s="20"/>
      <c r="AG1292" s="20"/>
      <c r="AH1292" s="20"/>
      <c r="AI1292" s="20"/>
      <c r="AJ1292" s="20"/>
      <c r="AK1292" s="20"/>
      <c r="AL1292" s="20"/>
      <c r="AM1292" s="20"/>
      <c r="AN1292" s="20"/>
      <c r="AO1292" s="20"/>
      <c r="AP1292" s="20"/>
      <c r="AQ1292" s="20"/>
      <c r="AR1292" s="20"/>
      <c r="AS1292" s="20"/>
      <c r="AT1292" s="20"/>
      <c r="AU1292" s="20"/>
      <c r="AV1292" s="20"/>
      <c r="AW1292" s="20"/>
      <c r="AX1292" s="20"/>
      <c r="AY1292" s="20"/>
      <c r="AZ1292" s="20"/>
      <c r="BA1292" s="20"/>
      <c r="BB1292" s="20"/>
      <c r="BC1292" s="20"/>
      <c r="BD1292" s="20"/>
      <c r="BE1292" s="20"/>
      <c r="BF1292" s="20"/>
      <c r="BG1292" s="20"/>
      <c r="BH1292" s="20"/>
      <c r="BI1292" s="20"/>
      <c r="BJ1292" s="20"/>
      <c r="BK1292" s="20"/>
      <c r="BL1292" s="20"/>
      <c r="BM1292" s="20"/>
      <c r="BN1292" s="20"/>
      <c r="BO1292" s="20"/>
      <c r="BP1292" s="20"/>
      <c r="BQ1292" s="20"/>
      <c r="BR1292" s="20"/>
      <c r="BS1292" s="20"/>
      <c r="BT1292" s="20"/>
      <c r="BU1292" s="20"/>
    </row>
    <row r="1293" spans="1:73" x14ac:dyDescent="0.25">
      <c r="A1293" s="47"/>
      <c r="B1293" s="47">
        <v>1</v>
      </c>
      <c r="C1293" s="10" t="s">
        <v>1811</v>
      </c>
      <c r="D1293" s="10"/>
      <c r="E1293" s="48">
        <v>60</v>
      </c>
      <c r="F1293" s="48">
        <f>B1293*E1293</f>
        <v>60</v>
      </c>
      <c r="G1293" s="231">
        <f t="shared" si="96"/>
        <v>30</v>
      </c>
      <c r="H1293" s="190" t="s">
        <v>204</v>
      </c>
      <c r="I1293" s="20"/>
      <c r="J1293" s="20"/>
      <c r="K1293" s="20"/>
      <c r="L1293" s="20"/>
      <c r="M1293" s="20"/>
      <c r="N1293" s="20"/>
      <c r="O1293" s="20"/>
      <c r="P1293" s="20"/>
      <c r="Q1293" s="20"/>
      <c r="R1293" s="20"/>
      <c r="S1293" s="20"/>
      <c r="T1293" s="20"/>
      <c r="U1293" s="20"/>
      <c r="V1293" s="20"/>
      <c r="W1293" s="20"/>
      <c r="X1293" s="20"/>
      <c r="Y1293" s="20"/>
      <c r="Z1293" s="20"/>
      <c r="AA1293" s="20"/>
      <c r="AB1293" s="20"/>
      <c r="AC1293" s="20"/>
      <c r="AD1293" s="20"/>
      <c r="AE1293" s="20"/>
      <c r="AF1293" s="20"/>
      <c r="AG1293" s="20"/>
      <c r="AH1293" s="20"/>
      <c r="AI1293" s="20"/>
      <c r="AJ1293" s="20"/>
      <c r="AK1293" s="20"/>
      <c r="AL1293" s="20"/>
      <c r="AM1293" s="20"/>
      <c r="AN1293" s="20"/>
      <c r="AO1293" s="20"/>
      <c r="AP1293" s="20"/>
      <c r="AQ1293" s="20"/>
      <c r="AR1293" s="20"/>
      <c r="AS1293" s="20"/>
      <c r="AT1293" s="20"/>
      <c r="AU1293" s="20"/>
      <c r="AV1293" s="20"/>
      <c r="AW1293" s="20"/>
      <c r="AX1293" s="20"/>
      <c r="AY1293" s="20"/>
      <c r="AZ1293" s="20"/>
      <c r="BA1293" s="20"/>
      <c r="BB1293" s="20"/>
      <c r="BC1293" s="20"/>
      <c r="BD1293" s="20"/>
      <c r="BE1293" s="20"/>
      <c r="BF1293" s="20"/>
      <c r="BG1293" s="20"/>
      <c r="BH1293" s="20"/>
      <c r="BI1293" s="20"/>
      <c r="BJ1293" s="20"/>
      <c r="BK1293" s="20"/>
      <c r="BL1293" s="20"/>
      <c r="BM1293" s="20"/>
      <c r="BN1293" s="20"/>
      <c r="BO1293" s="20"/>
      <c r="BP1293" s="20"/>
      <c r="BQ1293" s="20"/>
      <c r="BR1293" s="20"/>
      <c r="BS1293" s="20"/>
      <c r="BT1293" s="20"/>
      <c r="BU1293" s="20"/>
    </row>
    <row r="1294" spans="1:73" customFormat="1" x14ac:dyDescent="0.25">
      <c r="A1294" s="188"/>
      <c r="B1294" s="188">
        <v>4</v>
      </c>
      <c r="C1294" s="10" t="s">
        <v>1846</v>
      </c>
      <c r="D1294" s="189"/>
      <c r="E1294" s="190"/>
      <c r="F1294" s="190">
        <v>4.5</v>
      </c>
      <c r="G1294" s="231">
        <f t="shared" si="96"/>
        <v>2.25</v>
      </c>
      <c r="H1294" s="190" t="s">
        <v>205</v>
      </c>
    </row>
    <row r="1295" spans="1:73" customFormat="1" x14ac:dyDescent="0.25">
      <c r="A1295" s="188"/>
      <c r="B1295" s="188">
        <v>4</v>
      </c>
      <c r="C1295" s="10" t="s">
        <v>1847</v>
      </c>
      <c r="D1295" s="189"/>
      <c r="E1295" s="190"/>
      <c r="F1295" s="190">
        <v>3</v>
      </c>
      <c r="G1295" s="231">
        <f t="shared" si="96"/>
        <v>1.5</v>
      </c>
      <c r="H1295" s="190" t="s">
        <v>204</v>
      </c>
    </row>
    <row r="1296" spans="1:73" customFormat="1" x14ac:dyDescent="0.25">
      <c r="A1296" s="191"/>
      <c r="B1296" s="191">
        <v>2</v>
      </c>
      <c r="C1296" s="12" t="s">
        <v>1848</v>
      </c>
      <c r="D1296" s="194"/>
      <c r="E1296" s="192"/>
      <c r="F1296" s="192">
        <v>1</v>
      </c>
      <c r="G1296" s="231">
        <f t="shared" si="96"/>
        <v>0.5</v>
      </c>
      <c r="H1296" s="192" t="s">
        <v>204</v>
      </c>
    </row>
    <row r="1297" spans="1:73" x14ac:dyDescent="0.25">
      <c r="A1297" s="47"/>
      <c r="B1297" s="47">
        <v>4</v>
      </c>
      <c r="C1297" s="38" t="s">
        <v>1849</v>
      </c>
      <c r="D1297" s="10"/>
      <c r="E1297" s="48"/>
      <c r="F1297" s="48">
        <v>10</v>
      </c>
      <c r="G1297" s="231">
        <f t="shared" si="96"/>
        <v>5</v>
      </c>
      <c r="H1297" s="10" t="s">
        <v>204</v>
      </c>
      <c r="I1297" s="20"/>
      <c r="J1297" s="20"/>
      <c r="K1297" s="20"/>
      <c r="L1297" s="20"/>
      <c r="M1297" s="20"/>
      <c r="N1297" s="20"/>
      <c r="O1297" s="20"/>
      <c r="P1297" s="20"/>
      <c r="Q1297" s="20"/>
      <c r="R1297" s="20"/>
      <c r="S1297" s="20"/>
      <c r="T1297" s="20"/>
      <c r="U1297" s="20"/>
      <c r="V1297" s="20"/>
      <c r="W1297" s="20"/>
      <c r="X1297" s="20"/>
      <c r="Y1297" s="20"/>
      <c r="Z1297" s="20"/>
      <c r="AA1297" s="20"/>
      <c r="AB1297" s="20"/>
      <c r="AC1297" s="20"/>
      <c r="AD1297" s="20"/>
      <c r="AE1297" s="20"/>
      <c r="AF1297" s="20"/>
      <c r="AG1297" s="20"/>
      <c r="AH1297" s="20"/>
      <c r="AI1297" s="20"/>
      <c r="AJ1297" s="20"/>
      <c r="AK1297" s="20"/>
      <c r="AL1297" s="20"/>
      <c r="AM1297" s="20"/>
      <c r="AN1297" s="20"/>
      <c r="AO1297" s="20"/>
      <c r="AP1297" s="20"/>
      <c r="AQ1297" s="20"/>
      <c r="AR1297" s="20"/>
      <c r="AS1297" s="20"/>
      <c r="AT1297" s="20"/>
      <c r="AU1297" s="20"/>
      <c r="AV1297" s="20"/>
      <c r="AW1297" s="20"/>
      <c r="AX1297" s="20"/>
      <c r="AY1297" s="20"/>
      <c r="AZ1297" s="20"/>
      <c r="BA1297" s="20"/>
      <c r="BB1297" s="20"/>
      <c r="BC1297" s="20"/>
      <c r="BD1297" s="20"/>
      <c r="BE1297" s="20"/>
      <c r="BF1297" s="20"/>
      <c r="BG1297" s="20"/>
      <c r="BH1297" s="20"/>
      <c r="BI1297" s="20"/>
      <c r="BJ1297" s="20"/>
      <c r="BK1297" s="20"/>
      <c r="BL1297" s="20"/>
      <c r="BM1297" s="20"/>
      <c r="BN1297" s="20"/>
      <c r="BO1297" s="20"/>
      <c r="BP1297" s="20"/>
      <c r="BQ1297" s="20"/>
      <c r="BR1297" s="20"/>
      <c r="BS1297" s="20"/>
      <c r="BT1297" s="20"/>
      <c r="BU1297" s="20"/>
    </row>
    <row r="1298" spans="1:73" x14ac:dyDescent="0.25">
      <c r="A1298" s="47"/>
      <c r="B1298" s="47">
        <v>11</v>
      </c>
      <c r="C1298" s="10" t="s">
        <v>1850</v>
      </c>
      <c r="D1298" s="10"/>
      <c r="E1298" s="48"/>
      <c r="F1298" s="48">
        <v>5</v>
      </c>
      <c r="G1298" s="231">
        <f t="shared" si="96"/>
        <v>2.5</v>
      </c>
      <c r="H1298" s="10" t="s">
        <v>204</v>
      </c>
      <c r="I1298" s="20"/>
      <c r="J1298" s="20"/>
      <c r="K1298" s="20"/>
      <c r="L1298" s="20"/>
      <c r="M1298" s="20"/>
      <c r="N1298" s="20"/>
      <c r="O1298" s="20"/>
      <c r="P1298" s="20"/>
      <c r="Q1298" s="20"/>
      <c r="R1298" s="20"/>
      <c r="S1298" s="20"/>
      <c r="T1298" s="20"/>
      <c r="U1298" s="20"/>
      <c r="V1298" s="20"/>
      <c r="W1298" s="20"/>
      <c r="X1298" s="20"/>
      <c r="Y1298" s="20"/>
      <c r="Z1298" s="20"/>
      <c r="AA1298" s="20"/>
      <c r="AB1298" s="20"/>
      <c r="AC1298" s="20"/>
      <c r="AD1298" s="20"/>
      <c r="AE1298" s="20"/>
      <c r="AF1298" s="20"/>
      <c r="AG1298" s="20"/>
      <c r="AH1298" s="20"/>
      <c r="AI1298" s="20"/>
      <c r="AJ1298" s="20"/>
      <c r="AK1298" s="20"/>
      <c r="AL1298" s="20"/>
      <c r="AM1298" s="20"/>
      <c r="AN1298" s="20"/>
      <c r="AO1298" s="20"/>
      <c r="AP1298" s="20"/>
      <c r="AQ1298" s="20"/>
      <c r="AR1298" s="20"/>
      <c r="AS1298" s="20"/>
      <c r="AT1298" s="20"/>
      <c r="AU1298" s="20"/>
      <c r="AV1298" s="20"/>
      <c r="AW1298" s="20"/>
      <c r="AX1298" s="20"/>
      <c r="AY1298" s="20"/>
      <c r="AZ1298" s="20"/>
      <c r="BA1298" s="20"/>
      <c r="BB1298" s="20"/>
      <c r="BC1298" s="20"/>
      <c r="BD1298" s="20"/>
      <c r="BE1298" s="20"/>
      <c r="BF1298" s="20"/>
      <c r="BG1298" s="20"/>
      <c r="BH1298" s="20"/>
      <c r="BI1298" s="20"/>
      <c r="BJ1298" s="20"/>
      <c r="BK1298" s="20"/>
      <c r="BL1298" s="20"/>
      <c r="BM1298" s="20"/>
      <c r="BN1298" s="20"/>
      <c r="BO1298" s="20"/>
      <c r="BP1298" s="20"/>
      <c r="BQ1298" s="20"/>
      <c r="BR1298" s="20"/>
      <c r="BS1298" s="20"/>
      <c r="BT1298" s="20"/>
      <c r="BU1298" s="20"/>
    </row>
    <row r="1299" spans="1:73" x14ac:dyDescent="0.25">
      <c r="A1299" s="47"/>
      <c r="B1299" s="47">
        <v>8</v>
      </c>
      <c r="C1299" s="10" t="s">
        <v>1851</v>
      </c>
      <c r="D1299" s="10"/>
      <c r="E1299" s="48"/>
      <c r="F1299" s="48">
        <v>2</v>
      </c>
      <c r="G1299" s="231">
        <f t="shared" si="96"/>
        <v>1</v>
      </c>
      <c r="H1299" s="10" t="s">
        <v>204</v>
      </c>
      <c r="I1299" s="20"/>
      <c r="J1299" s="20"/>
      <c r="K1299" s="20"/>
      <c r="L1299" s="20"/>
      <c r="M1299" s="20"/>
      <c r="N1299" s="20"/>
      <c r="O1299" s="20"/>
      <c r="P1299" s="20"/>
      <c r="Q1299" s="20"/>
      <c r="R1299" s="20"/>
      <c r="S1299" s="20"/>
      <c r="T1299" s="20"/>
      <c r="U1299" s="20"/>
      <c r="V1299" s="20"/>
      <c r="W1299" s="20"/>
      <c r="X1299" s="20"/>
      <c r="Y1299" s="20"/>
      <c r="Z1299" s="20"/>
      <c r="AA1299" s="20"/>
      <c r="AB1299" s="20"/>
      <c r="AC1299" s="20"/>
      <c r="AD1299" s="20"/>
      <c r="AE1299" s="20"/>
      <c r="AF1299" s="20"/>
      <c r="AG1299" s="20"/>
      <c r="AH1299" s="20"/>
      <c r="AI1299" s="20"/>
      <c r="AJ1299" s="20"/>
      <c r="AK1299" s="20"/>
      <c r="AL1299" s="20"/>
      <c r="AM1299" s="20"/>
      <c r="AN1299" s="20"/>
      <c r="AO1299" s="20"/>
      <c r="AP1299" s="20"/>
      <c r="AQ1299" s="20"/>
      <c r="AR1299" s="20"/>
      <c r="AS1299" s="20"/>
      <c r="AT1299" s="20"/>
      <c r="AU1299" s="20"/>
      <c r="AV1299" s="20"/>
      <c r="AW1299" s="20"/>
      <c r="AX1299" s="20"/>
      <c r="AY1299" s="20"/>
      <c r="AZ1299" s="20"/>
      <c r="BA1299" s="20"/>
      <c r="BB1299" s="20"/>
      <c r="BC1299" s="20"/>
      <c r="BD1299" s="20"/>
      <c r="BE1299" s="20"/>
      <c r="BF1299" s="20"/>
      <c r="BG1299" s="20"/>
      <c r="BH1299" s="20"/>
      <c r="BI1299" s="20"/>
      <c r="BJ1299" s="20"/>
      <c r="BK1299" s="20"/>
      <c r="BL1299" s="20"/>
      <c r="BM1299" s="20"/>
      <c r="BN1299" s="20"/>
      <c r="BO1299" s="20"/>
      <c r="BP1299" s="20"/>
      <c r="BQ1299" s="20"/>
      <c r="BR1299" s="20"/>
      <c r="BS1299" s="20"/>
      <c r="BT1299" s="20"/>
      <c r="BU1299" s="20"/>
    </row>
    <row r="1300" spans="1:73" s="1" customFormat="1" x14ac:dyDescent="0.25">
      <c r="A1300" s="137"/>
      <c r="B1300" s="7"/>
      <c r="E1300" s="6"/>
      <c r="F1300" s="6"/>
      <c r="G1300" s="6"/>
      <c r="H1300" s="6"/>
    </row>
    <row r="1301" spans="1:73" s="1" customFormat="1" x14ac:dyDescent="0.25">
      <c r="A1301" s="137"/>
      <c r="B1301" s="7"/>
      <c r="C1301" s="8"/>
      <c r="E1301" s="6"/>
      <c r="F1301" s="6"/>
      <c r="G1301" s="6"/>
      <c r="H1301" s="6"/>
    </row>
    <row r="1302" spans="1:73" s="12" customFormat="1" x14ac:dyDescent="0.25">
      <c r="A1302" s="165"/>
      <c r="B1302" s="166"/>
      <c r="C1302" s="169" t="s">
        <v>1844</v>
      </c>
      <c r="D1302" s="167"/>
      <c r="E1302" s="168"/>
      <c r="F1302" s="168"/>
      <c r="G1302" s="168"/>
      <c r="H1302" s="168"/>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row>
    <row r="1303" spans="1:73" s="12" customFormat="1" x14ac:dyDescent="0.25">
      <c r="A1303" s="134" t="s">
        <v>129</v>
      </c>
      <c r="B1303" s="27">
        <v>1</v>
      </c>
      <c r="C1303" s="12" t="s">
        <v>4</v>
      </c>
      <c r="D1303" s="12" t="s">
        <v>1557</v>
      </c>
      <c r="E1303" s="28">
        <v>600</v>
      </c>
      <c r="F1303" s="28">
        <f>B1303*E1303</f>
        <v>600</v>
      </c>
      <c r="G1303" s="231">
        <f t="shared" ref="G1303:G1305" si="97">F1303/100*50</f>
        <v>300</v>
      </c>
      <c r="H1303" s="28" t="s">
        <v>205</v>
      </c>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row>
    <row r="1304" spans="1:73" s="10" customFormat="1" x14ac:dyDescent="0.25">
      <c r="A1304" s="135" t="s">
        <v>158</v>
      </c>
      <c r="B1304" s="47">
        <v>1</v>
      </c>
      <c r="C1304" s="10" t="s">
        <v>29</v>
      </c>
      <c r="D1304" s="10" t="s">
        <v>1557</v>
      </c>
      <c r="E1304" s="48">
        <v>100</v>
      </c>
      <c r="F1304" s="48">
        <f>B1304*E1304</f>
        <v>100</v>
      </c>
      <c r="G1304" s="231">
        <f t="shared" si="97"/>
        <v>50</v>
      </c>
      <c r="H1304" s="48" t="s">
        <v>205</v>
      </c>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row>
    <row r="1305" spans="1:73" x14ac:dyDescent="0.25">
      <c r="A1305" s="138">
        <v>960795</v>
      </c>
      <c r="B1305" s="211"/>
      <c r="C1305" s="89" t="s">
        <v>432</v>
      </c>
      <c r="D1305" s="1"/>
      <c r="E1305" s="19"/>
      <c r="F1305" s="19">
        <v>800</v>
      </c>
      <c r="G1305" s="231">
        <f t="shared" si="97"/>
        <v>400</v>
      </c>
      <c r="H1305" s="3" t="s">
        <v>213</v>
      </c>
    </row>
    <row r="1306" spans="1:73" x14ac:dyDescent="0.25">
      <c r="A1306" s="142"/>
      <c r="B1306" s="216">
        <v>41</v>
      </c>
      <c r="C1306" s="101" t="s">
        <v>425</v>
      </c>
      <c r="D1306" s="1"/>
      <c r="E1306" s="30"/>
      <c r="F1306" s="19"/>
      <c r="G1306" s="19"/>
      <c r="H1306" s="3"/>
    </row>
    <row r="1307" spans="1:73" x14ac:dyDescent="0.25">
      <c r="A1307" s="142"/>
      <c r="B1307" s="216">
        <v>7</v>
      </c>
      <c r="C1307" s="101" t="s">
        <v>1049</v>
      </c>
      <c r="D1307" s="1"/>
      <c r="E1307" s="30"/>
      <c r="F1307" s="19"/>
      <c r="G1307" s="19"/>
      <c r="H1307" s="3"/>
    </row>
    <row r="1308" spans="1:73" x14ac:dyDescent="0.25">
      <c r="A1308" s="142"/>
      <c r="B1308" s="216">
        <v>16</v>
      </c>
      <c r="C1308" s="101" t="s">
        <v>426</v>
      </c>
      <c r="D1308" s="1"/>
      <c r="E1308" s="30"/>
      <c r="F1308" s="19"/>
      <c r="G1308" s="19"/>
      <c r="H1308" s="3"/>
    </row>
    <row r="1309" spans="1:73" x14ac:dyDescent="0.25">
      <c r="A1309" s="142"/>
      <c r="B1309" s="216">
        <v>23</v>
      </c>
      <c r="C1309" s="101" t="s">
        <v>427</v>
      </c>
      <c r="D1309" s="1"/>
      <c r="E1309" s="30"/>
      <c r="F1309" s="19"/>
      <c r="G1309" s="19"/>
      <c r="H1309" s="3"/>
    </row>
    <row r="1310" spans="1:73" x14ac:dyDescent="0.25">
      <c r="A1310" s="142"/>
      <c r="B1310" s="216">
        <v>69</v>
      </c>
      <c r="C1310" s="101" t="s">
        <v>428</v>
      </c>
      <c r="D1310" s="1"/>
      <c r="E1310" s="30"/>
      <c r="F1310" s="19"/>
      <c r="G1310" s="19"/>
      <c r="H1310" s="3"/>
    </row>
    <row r="1311" spans="1:73" x14ac:dyDescent="0.25">
      <c r="A1311" s="142"/>
      <c r="B1311" s="216">
        <v>54</v>
      </c>
      <c r="C1311" s="101" t="s">
        <v>429</v>
      </c>
      <c r="D1311" s="1"/>
      <c r="E1311" s="30"/>
      <c r="F1311" s="19"/>
      <c r="G1311" s="19"/>
      <c r="H1311" s="3"/>
    </row>
    <row r="1312" spans="1:73" x14ac:dyDescent="0.25">
      <c r="A1312" s="142"/>
      <c r="B1312" s="216">
        <v>18</v>
      </c>
      <c r="C1312" s="101" t="s">
        <v>430</v>
      </c>
      <c r="D1312" s="1"/>
      <c r="E1312" s="30"/>
      <c r="F1312" s="19"/>
      <c r="G1312" s="19"/>
      <c r="H1312" s="3"/>
    </row>
    <row r="1313" spans="1:73" x14ac:dyDescent="0.25">
      <c r="A1313" s="142"/>
      <c r="B1313" s="216">
        <v>20</v>
      </c>
      <c r="C1313" s="101" t="s">
        <v>431</v>
      </c>
      <c r="D1313" s="1"/>
      <c r="E1313" s="30"/>
      <c r="F1313" s="19"/>
      <c r="G1313" s="19"/>
      <c r="H1313" s="3"/>
    </row>
    <row r="1314" spans="1:73" x14ac:dyDescent="0.25">
      <c r="A1314" s="138"/>
      <c r="B1314" s="211">
        <v>10</v>
      </c>
      <c r="C1314" s="101" t="s">
        <v>1050</v>
      </c>
      <c r="D1314" s="1"/>
      <c r="E1314" s="19"/>
      <c r="F1314" s="19"/>
      <c r="G1314" s="19"/>
      <c r="H1314" s="3"/>
    </row>
    <row r="1315" spans="1:73" s="12" customFormat="1" x14ac:dyDescent="0.25">
      <c r="A1315" s="139"/>
      <c r="B1315" s="218">
        <v>12</v>
      </c>
      <c r="C1315" s="114" t="s">
        <v>1051</v>
      </c>
      <c r="E1315" s="45"/>
      <c r="F1315" s="45"/>
      <c r="G1315" s="45"/>
      <c r="H1315" s="32"/>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row>
    <row r="1316" spans="1:73" s="88" customFormat="1" ht="17.25" customHeight="1" x14ac:dyDescent="0.25">
      <c r="A1316" s="141">
        <v>882840</v>
      </c>
      <c r="B1316" s="220"/>
      <c r="C1316" s="193" t="s">
        <v>1843</v>
      </c>
      <c r="E1316" s="93"/>
      <c r="F1316" s="93">
        <v>600</v>
      </c>
      <c r="G1316" s="231">
        <f t="shared" ref="G1316" si="98">F1316/100*50</f>
        <v>300</v>
      </c>
      <c r="H1316" s="92" t="s">
        <v>213</v>
      </c>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row>
    <row r="1317" spans="1:73" s="1" customFormat="1" x14ac:dyDescent="0.25">
      <c r="A1317" s="138"/>
      <c r="B1317" s="211"/>
      <c r="C1317" s="26" t="s">
        <v>1827</v>
      </c>
      <c r="E1317" s="19"/>
      <c r="F1317" s="19"/>
      <c r="G1317" s="19"/>
      <c r="H1317" s="3"/>
    </row>
    <row r="1318" spans="1:73" s="1" customFormat="1" x14ac:dyDescent="0.25">
      <c r="A1318" s="138"/>
      <c r="B1318" s="211"/>
      <c r="C1318" s="26" t="s">
        <v>1828</v>
      </c>
      <c r="E1318" s="19"/>
      <c r="F1318" s="76"/>
      <c r="G1318" s="76"/>
      <c r="H1318" s="3"/>
    </row>
    <row r="1319" spans="1:73" s="1" customFormat="1" x14ac:dyDescent="0.25">
      <c r="A1319" s="138"/>
      <c r="B1319" s="211"/>
      <c r="C1319" s="26" t="s">
        <v>1829</v>
      </c>
      <c r="E1319" s="19"/>
      <c r="F1319" s="76"/>
      <c r="G1319" s="76"/>
      <c r="H1319" s="3"/>
    </row>
    <row r="1320" spans="1:73" s="1" customFormat="1" x14ac:dyDescent="0.25">
      <c r="A1320" s="138"/>
      <c r="B1320" s="211"/>
      <c r="C1320" s="26" t="s">
        <v>1830</v>
      </c>
      <c r="E1320" s="19"/>
      <c r="F1320" s="76"/>
      <c r="G1320" s="76"/>
      <c r="H1320" s="3"/>
    </row>
    <row r="1321" spans="1:73" s="1" customFormat="1" ht="30" x14ac:dyDescent="0.25">
      <c r="A1321" s="138"/>
      <c r="B1321" s="211"/>
      <c r="C1321" s="26" t="s">
        <v>1831</v>
      </c>
      <c r="E1321" s="19"/>
      <c r="F1321" s="76"/>
      <c r="G1321" s="76"/>
      <c r="H1321" s="3"/>
    </row>
    <row r="1322" spans="1:73" s="1" customFormat="1" x14ac:dyDescent="0.25">
      <c r="A1322" s="138"/>
      <c r="B1322" s="211"/>
      <c r="C1322" s="26" t="s">
        <v>1832</v>
      </c>
      <c r="E1322" s="19"/>
      <c r="F1322" s="76"/>
      <c r="G1322" s="76"/>
      <c r="H1322" s="3"/>
    </row>
    <row r="1323" spans="1:73" s="1" customFormat="1" x14ac:dyDescent="0.25">
      <c r="A1323" s="138"/>
      <c r="B1323" s="211"/>
      <c r="C1323" s="26" t="s">
        <v>1833</v>
      </c>
      <c r="E1323" s="19"/>
      <c r="F1323" s="76"/>
      <c r="G1323" s="76"/>
      <c r="H1323" s="3"/>
    </row>
    <row r="1324" spans="1:73" s="1" customFormat="1" ht="30" x14ac:dyDescent="0.25">
      <c r="A1324" s="138"/>
      <c r="B1324" s="211"/>
      <c r="C1324" s="26" t="s">
        <v>1834</v>
      </c>
      <c r="E1324" s="19"/>
      <c r="F1324" s="76"/>
      <c r="G1324" s="76"/>
      <c r="H1324" s="3"/>
    </row>
    <row r="1325" spans="1:73" s="1" customFormat="1" x14ac:dyDescent="0.25">
      <c r="A1325" s="138"/>
      <c r="B1325" s="211"/>
      <c r="C1325" s="26" t="s">
        <v>1835</v>
      </c>
      <c r="E1325" s="19"/>
      <c r="F1325" s="76"/>
      <c r="G1325" s="76"/>
      <c r="H1325" s="3"/>
    </row>
    <row r="1326" spans="1:73" s="1" customFormat="1" x14ac:dyDescent="0.25">
      <c r="A1326" s="138"/>
      <c r="B1326" s="211"/>
      <c r="C1326" s="26" t="s">
        <v>1836</v>
      </c>
      <c r="E1326" s="19"/>
      <c r="F1326" s="76"/>
      <c r="G1326" s="76"/>
      <c r="H1326" s="3"/>
    </row>
    <row r="1327" spans="1:73" s="1" customFormat="1" x14ac:dyDescent="0.25">
      <c r="A1327" s="138"/>
      <c r="B1327" s="211"/>
      <c r="C1327" s="26" t="s">
        <v>1837</v>
      </c>
      <c r="E1327" s="19"/>
      <c r="F1327" s="76"/>
      <c r="G1327" s="76"/>
      <c r="H1327" s="3"/>
    </row>
    <row r="1328" spans="1:73" s="1" customFormat="1" x14ac:dyDescent="0.25">
      <c r="A1328" s="138"/>
      <c r="B1328" s="211"/>
      <c r="C1328" s="26" t="s">
        <v>1838</v>
      </c>
      <c r="E1328" s="19"/>
      <c r="F1328" s="76"/>
      <c r="G1328" s="76"/>
      <c r="H1328" s="3"/>
    </row>
    <row r="1329" spans="1:73" s="1" customFormat="1" x14ac:dyDescent="0.25">
      <c r="A1329" s="138"/>
      <c r="B1329" s="211"/>
      <c r="C1329" s="26" t="s">
        <v>1839</v>
      </c>
      <c r="E1329" s="19"/>
      <c r="F1329" s="76"/>
      <c r="G1329" s="76"/>
      <c r="H1329" s="3"/>
    </row>
    <row r="1330" spans="1:73" s="1" customFormat="1" x14ac:dyDescent="0.25">
      <c r="A1330" s="138"/>
      <c r="B1330" s="211"/>
      <c r="C1330" s="26" t="s">
        <v>1840</v>
      </c>
      <c r="E1330" s="19"/>
      <c r="F1330" s="76"/>
      <c r="G1330" s="76"/>
      <c r="H1330" s="3"/>
    </row>
    <row r="1331" spans="1:73" s="1" customFormat="1" x14ac:dyDescent="0.25">
      <c r="A1331" s="138"/>
      <c r="B1331" s="211"/>
      <c r="C1331" s="26" t="s">
        <v>1841</v>
      </c>
      <c r="E1331" s="19"/>
      <c r="F1331" s="76"/>
      <c r="G1331" s="76"/>
      <c r="H1331" s="3"/>
    </row>
    <row r="1332" spans="1:73" s="1" customFormat="1" x14ac:dyDescent="0.25">
      <c r="A1332" s="139"/>
      <c r="B1332" s="218"/>
      <c r="C1332" s="33" t="s">
        <v>1842</v>
      </c>
      <c r="D1332" s="12"/>
      <c r="E1332" s="45"/>
      <c r="F1332" s="29"/>
      <c r="G1332" s="29"/>
      <c r="H1332" s="32"/>
    </row>
    <row r="1333" spans="1:73" s="10" customFormat="1" x14ac:dyDescent="0.25">
      <c r="A1333" s="136">
        <v>921142</v>
      </c>
      <c r="B1333" s="55">
        <v>120</v>
      </c>
      <c r="C1333" s="41" t="s">
        <v>314</v>
      </c>
      <c r="D1333" s="10" t="s">
        <v>1556</v>
      </c>
      <c r="E1333" s="42">
        <v>5</v>
      </c>
      <c r="F1333" s="42">
        <f>B1333*E1333</f>
        <v>600</v>
      </c>
      <c r="G1333" s="231">
        <f t="shared" ref="G1333:G1337" si="99">F1333/100*50</f>
        <v>300</v>
      </c>
      <c r="H1333" s="4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row>
    <row r="1334" spans="1:73" s="10" customFormat="1" x14ac:dyDescent="0.25">
      <c r="A1334" s="136">
        <v>903903</v>
      </c>
      <c r="B1334" s="55"/>
      <c r="C1334" s="41" t="s">
        <v>310</v>
      </c>
      <c r="D1334" s="10" t="s">
        <v>1556</v>
      </c>
      <c r="E1334" s="42"/>
      <c r="F1334" s="42">
        <v>870</v>
      </c>
      <c r="G1334" s="231">
        <f t="shared" si="99"/>
        <v>434.99999999999994</v>
      </c>
      <c r="H1334" s="41" t="s">
        <v>213</v>
      </c>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row>
    <row r="1335" spans="1:73" s="10" customFormat="1" x14ac:dyDescent="0.25">
      <c r="A1335" s="135" t="s">
        <v>168</v>
      </c>
      <c r="B1335" s="47">
        <v>1</v>
      </c>
      <c r="C1335" s="10" t="s">
        <v>38</v>
      </c>
      <c r="D1335" s="10" t="s">
        <v>1556</v>
      </c>
      <c r="E1335" s="48">
        <v>80</v>
      </c>
      <c r="F1335" s="48">
        <f>B1335*E1335</f>
        <v>80</v>
      </c>
      <c r="G1335" s="231">
        <f t="shared" si="99"/>
        <v>40</v>
      </c>
      <c r="H1335" s="48" t="s">
        <v>205</v>
      </c>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row>
    <row r="1336" spans="1:73" s="10" customFormat="1" x14ac:dyDescent="0.25">
      <c r="A1336" s="135" t="s">
        <v>143</v>
      </c>
      <c r="B1336" s="47">
        <v>1</v>
      </c>
      <c r="C1336" s="10" t="s">
        <v>16</v>
      </c>
      <c r="D1336" s="10" t="s">
        <v>1556</v>
      </c>
      <c r="E1336" s="48">
        <v>200</v>
      </c>
      <c r="F1336" s="48">
        <f>B1336*E1336</f>
        <v>200</v>
      </c>
      <c r="G1336" s="231">
        <f t="shared" si="99"/>
        <v>100</v>
      </c>
      <c r="H1336" s="48" t="s">
        <v>205</v>
      </c>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row>
    <row r="1337" spans="1:73" s="10" customFormat="1" x14ac:dyDescent="0.25">
      <c r="A1337" s="136">
        <v>960824</v>
      </c>
      <c r="B1337" s="55"/>
      <c r="C1337" s="98" t="s">
        <v>940</v>
      </c>
      <c r="E1337" s="117"/>
      <c r="F1337" s="42">
        <v>286</v>
      </c>
      <c r="G1337" s="231">
        <f t="shared" si="99"/>
        <v>143</v>
      </c>
      <c r="H1337" s="41" t="s">
        <v>213</v>
      </c>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row>
    <row r="1338" spans="1:73" s="1" customFormat="1" x14ac:dyDescent="0.25">
      <c r="A1338" s="137"/>
      <c r="B1338" s="7"/>
      <c r="E1338" s="5"/>
      <c r="F1338" s="60"/>
      <c r="G1338" s="60"/>
    </row>
    <row r="1339" spans="1:73" x14ac:dyDescent="0.25">
      <c r="A1339" s="165"/>
      <c r="B1339" s="166"/>
      <c r="C1339" s="169" t="s">
        <v>1802</v>
      </c>
      <c r="D1339" s="167"/>
      <c r="E1339" s="177"/>
      <c r="F1339" s="178"/>
      <c r="G1339" s="178"/>
      <c r="H1339" s="167"/>
    </row>
    <row r="1340" spans="1:73" x14ac:dyDescent="0.25">
      <c r="A1340" s="135">
        <v>991918</v>
      </c>
      <c r="B1340" s="47"/>
      <c r="C1340" s="10" t="s">
        <v>219</v>
      </c>
      <c r="D1340" s="10" t="s">
        <v>1594</v>
      </c>
      <c r="E1340" s="10"/>
      <c r="F1340" s="65">
        <v>110</v>
      </c>
      <c r="G1340" s="231">
        <f t="shared" ref="G1340:G1348" si="100">F1340/100*50</f>
        <v>55.000000000000007</v>
      </c>
      <c r="H1340" s="10"/>
    </row>
    <row r="1341" spans="1:73" x14ac:dyDescent="0.25">
      <c r="A1341" s="135">
        <v>1016041</v>
      </c>
      <c r="B1341" s="57"/>
      <c r="C1341" s="38" t="s">
        <v>452</v>
      </c>
      <c r="D1341" s="38" t="s">
        <v>1584</v>
      </c>
      <c r="E1341" s="48"/>
      <c r="F1341" s="48">
        <v>570</v>
      </c>
      <c r="G1341" s="231">
        <f t="shared" si="100"/>
        <v>285</v>
      </c>
      <c r="H1341" s="48" t="s">
        <v>205</v>
      </c>
    </row>
    <row r="1342" spans="1:73" x14ac:dyDescent="0.25">
      <c r="A1342" s="134">
        <v>969236</v>
      </c>
      <c r="B1342" s="27"/>
      <c r="C1342" s="12" t="s">
        <v>246</v>
      </c>
      <c r="D1342" s="12"/>
      <c r="E1342" s="12"/>
      <c r="F1342" s="69">
        <v>600</v>
      </c>
      <c r="G1342" s="231">
        <f t="shared" si="100"/>
        <v>300</v>
      </c>
      <c r="H1342" s="12" t="s">
        <v>209</v>
      </c>
    </row>
    <row r="1343" spans="1:73" x14ac:dyDescent="0.25">
      <c r="A1343" s="135">
        <v>991916</v>
      </c>
      <c r="B1343" s="27"/>
      <c r="C1343" s="12" t="s">
        <v>215</v>
      </c>
      <c r="D1343" s="12" t="s">
        <v>1594</v>
      </c>
      <c r="E1343" s="12"/>
      <c r="F1343" s="29">
        <v>105</v>
      </c>
      <c r="G1343" s="231">
        <f t="shared" si="100"/>
        <v>52.5</v>
      </c>
      <c r="H1343" s="12" t="s">
        <v>205</v>
      </c>
    </row>
    <row r="1344" spans="1:73" x14ac:dyDescent="0.25">
      <c r="A1344" s="135">
        <v>991911</v>
      </c>
      <c r="B1344" s="47"/>
      <c r="C1344" s="10" t="s">
        <v>1213</v>
      </c>
      <c r="D1344" s="10"/>
      <c r="E1344" s="10"/>
      <c r="F1344" s="44">
        <v>50</v>
      </c>
      <c r="G1344" s="231">
        <f t="shared" si="100"/>
        <v>25</v>
      </c>
      <c r="H1344" s="10" t="s">
        <v>205</v>
      </c>
    </row>
    <row r="1345" spans="1:73" x14ac:dyDescent="0.25">
      <c r="A1345" s="135">
        <v>991914</v>
      </c>
      <c r="B1345" s="47"/>
      <c r="C1345" s="10" t="s">
        <v>1287</v>
      </c>
      <c r="D1345" s="10"/>
      <c r="E1345" s="10"/>
      <c r="F1345" s="44">
        <v>70</v>
      </c>
      <c r="G1345" s="231">
        <f t="shared" si="100"/>
        <v>35</v>
      </c>
      <c r="H1345" s="10" t="s">
        <v>205</v>
      </c>
    </row>
    <row r="1346" spans="1:73" x14ac:dyDescent="0.25">
      <c r="A1346" s="135">
        <v>958693</v>
      </c>
      <c r="B1346" s="47">
        <v>38</v>
      </c>
      <c r="C1346" s="10" t="s">
        <v>208</v>
      </c>
      <c r="D1346" s="10"/>
      <c r="E1346" s="59">
        <v>5</v>
      </c>
      <c r="F1346" s="65">
        <f>B1346*E1346</f>
        <v>190</v>
      </c>
      <c r="G1346" s="231">
        <f t="shared" si="100"/>
        <v>95</v>
      </c>
      <c r="H1346" s="10" t="s">
        <v>209</v>
      </c>
    </row>
    <row r="1347" spans="1:73" x14ac:dyDescent="0.25">
      <c r="A1347" s="134"/>
      <c r="B1347" s="27">
        <v>18</v>
      </c>
      <c r="C1347" s="12" t="s">
        <v>210</v>
      </c>
      <c r="D1347" s="12"/>
      <c r="E1347" s="58">
        <v>10</v>
      </c>
      <c r="F1347" s="69">
        <f>B1347*E1347</f>
        <v>180</v>
      </c>
      <c r="G1347" s="231">
        <f t="shared" si="100"/>
        <v>90</v>
      </c>
      <c r="H1347" s="12" t="s">
        <v>209</v>
      </c>
    </row>
    <row r="1348" spans="1:73" x14ac:dyDescent="0.25">
      <c r="A1348" s="10">
        <v>1007912</v>
      </c>
      <c r="B1348" s="10"/>
      <c r="C1348" s="10" t="s">
        <v>2095</v>
      </c>
      <c r="D1348" s="12"/>
      <c r="E1348" s="12"/>
      <c r="F1348" s="58">
        <v>60</v>
      </c>
      <c r="G1348" s="231">
        <f t="shared" si="100"/>
        <v>30</v>
      </c>
      <c r="H1348" s="10"/>
      <c r="N1348" s="20"/>
      <c r="O1348" s="20"/>
      <c r="P1348" s="20"/>
      <c r="Q1348" s="20"/>
      <c r="R1348" s="20"/>
      <c r="S1348" s="20"/>
      <c r="T1348" s="20"/>
      <c r="U1348" s="20"/>
      <c r="V1348" s="20"/>
      <c r="W1348" s="20"/>
      <c r="X1348" s="20"/>
      <c r="Y1348" s="20"/>
      <c r="Z1348" s="20"/>
      <c r="AA1348" s="20"/>
      <c r="AB1348" s="20"/>
      <c r="AC1348" s="20"/>
      <c r="AD1348" s="20"/>
      <c r="AE1348" s="20"/>
      <c r="AF1348" s="20"/>
      <c r="AG1348" s="20"/>
      <c r="AH1348" s="20"/>
      <c r="AI1348" s="20"/>
      <c r="AJ1348" s="20"/>
      <c r="AK1348" s="20"/>
      <c r="AL1348" s="20"/>
      <c r="AM1348" s="20"/>
      <c r="AN1348" s="20"/>
      <c r="AO1348" s="20"/>
      <c r="AP1348" s="20"/>
      <c r="AQ1348" s="20"/>
      <c r="AR1348" s="20"/>
      <c r="AS1348" s="20"/>
      <c r="AT1348" s="20"/>
      <c r="AU1348" s="20"/>
      <c r="AV1348" s="20"/>
      <c r="AW1348" s="20"/>
      <c r="AX1348" s="20"/>
      <c r="AY1348" s="20"/>
      <c r="AZ1348" s="20"/>
      <c r="BA1348" s="20"/>
      <c r="BB1348" s="20"/>
      <c r="BC1348" s="20"/>
      <c r="BD1348" s="20"/>
      <c r="BE1348" s="20"/>
      <c r="BF1348" s="20"/>
      <c r="BG1348" s="20"/>
      <c r="BH1348" s="20"/>
      <c r="BI1348" s="20"/>
      <c r="BJ1348" s="20"/>
      <c r="BK1348" s="20"/>
      <c r="BL1348" s="20"/>
      <c r="BM1348" s="20"/>
      <c r="BN1348" s="20"/>
      <c r="BO1348" s="20"/>
      <c r="BP1348" s="20"/>
      <c r="BQ1348" s="20"/>
      <c r="BR1348" s="20"/>
      <c r="BS1348" s="20"/>
      <c r="BT1348" s="20"/>
      <c r="BU1348" s="20"/>
    </row>
    <row r="1349" spans="1:73" x14ac:dyDescent="0.25">
      <c r="A1349" s="137"/>
      <c r="B1349" s="7"/>
      <c r="C1349" s="1"/>
      <c r="D1349" s="1"/>
      <c r="E1349" s="5"/>
      <c r="F1349" s="60"/>
      <c r="G1349" s="60"/>
      <c r="H1349" s="1"/>
      <c r="I1349" s="20"/>
      <c r="J1349" s="20"/>
      <c r="K1349" s="20"/>
      <c r="L1349" s="20"/>
      <c r="M1349" s="20"/>
      <c r="N1349" s="20"/>
      <c r="O1349" s="20"/>
      <c r="P1349" s="20"/>
      <c r="Q1349" s="20"/>
      <c r="R1349" s="20"/>
      <c r="S1349" s="20"/>
      <c r="T1349" s="20"/>
      <c r="U1349" s="20"/>
      <c r="V1349" s="20"/>
      <c r="W1349" s="20"/>
      <c r="X1349" s="20"/>
      <c r="Y1349" s="20"/>
      <c r="Z1349" s="20"/>
      <c r="AA1349" s="20"/>
      <c r="AB1349" s="20"/>
      <c r="AC1349" s="20"/>
      <c r="AD1349" s="20"/>
      <c r="AE1349" s="20"/>
      <c r="AF1349" s="20"/>
      <c r="AG1349" s="20"/>
      <c r="AH1349" s="20"/>
      <c r="AI1349" s="20"/>
      <c r="AJ1349" s="20"/>
      <c r="AK1349" s="20"/>
      <c r="AL1349" s="20"/>
      <c r="AM1349" s="20"/>
      <c r="AN1349" s="20"/>
      <c r="AO1349" s="20"/>
      <c r="AP1349" s="20"/>
      <c r="AQ1349" s="20"/>
      <c r="AR1349" s="20"/>
      <c r="AS1349" s="20"/>
      <c r="AT1349" s="20"/>
      <c r="AU1349" s="20"/>
      <c r="AV1349" s="20"/>
      <c r="AW1349" s="20"/>
      <c r="AX1349" s="20"/>
      <c r="AY1349" s="20"/>
      <c r="AZ1349" s="20"/>
      <c r="BA1349" s="20"/>
      <c r="BB1349" s="20"/>
      <c r="BC1349" s="20"/>
      <c r="BD1349" s="20"/>
      <c r="BE1349" s="20"/>
      <c r="BF1349" s="20"/>
      <c r="BG1349" s="20"/>
      <c r="BH1349" s="20"/>
      <c r="BI1349" s="20"/>
      <c r="BJ1349" s="20"/>
      <c r="BK1349" s="20"/>
      <c r="BL1349" s="20"/>
      <c r="BM1349" s="20"/>
      <c r="BN1349" s="20"/>
      <c r="BO1349" s="20"/>
      <c r="BP1349" s="20"/>
      <c r="BQ1349" s="20"/>
      <c r="BR1349" s="20"/>
      <c r="BS1349" s="20"/>
      <c r="BT1349" s="20"/>
      <c r="BU1349" s="20"/>
    </row>
    <row r="1350" spans="1:73" x14ac:dyDescent="0.25">
      <c r="A1350" s="165"/>
      <c r="B1350" s="166"/>
      <c r="C1350" s="169" t="s">
        <v>1807</v>
      </c>
      <c r="D1350" s="167"/>
      <c r="E1350" s="177"/>
      <c r="F1350" s="178"/>
      <c r="G1350" s="178"/>
      <c r="H1350" s="167"/>
      <c r="I1350" s="20"/>
      <c r="J1350" s="20"/>
      <c r="K1350" s="20"/>
      <c r="L1350" s="20"/>
      <c r="M1350" s="20"/>
      <c r="N1350" s="20"/>
      <c r="O1350" s="20"/>
      <c r="P1350" s="20"/>
      <c r="Q1350" s="20"/>
      <c r="R1350" s="20"/>
      <c r="S1350" s="20"/>
      <c r="T1350" s="20"/>
      <c r="U1350" s="20"/>
      <c r="V1350" s="20"/>
      <c r="W1350" s="20"/>
      <c r="X1350" s="20"/>
      <c r="Y1350" s="20"/>
      <c r="Z1350" s="20"/>
      <c r="AA1350" s="20"/>
      <c r="AB1350" s="20"/>
      <c r="AC1350" s="20"/>
      <c r="AD1350" s="20"/>
      <c r="AE1350" s="20"/>
      <c r="AF1350" s="20"/>
      <c r="AG1350" s="20"/>
      <c r="AH1350" s="20"/>
      <c r="AI1350" s="20"/>
      <c r="AJ1350" s="20"/>
      <c r="AK1350" s="20"/>
      <c r="AL1350" s="20"/>
      <c r="AM1350" s="20"/>
      <c r="AN1350" s="20"/>
      <c r="AO1350" s="20"/>
      <c r="AP1350" s="20"/>
      <c r="AQ1350" s="20"/>
      <c r="AR1350" s="20"/>
      <c r="AS1350" s="20"/>
      <c r="AT1350" s="20"/>
      <c r="AU1350" s="20"/>
      <c r="AV1350" s="20"/>
      <c r="AW1350" s="20"/>
      <c r="AX1350" s="20"/>
      <c r="AY1350" s="20"/>
      <c r="AZ1350" s="20"/>
      <c r="BA1350" s="20"/>
      <c r="BB1350" s="20"/>
      <c r="BC1350" s="20"/>
      <c r="BD1350" s="20"/>
      <c r="BE1350" s="20"/>
      <c r="BF1350" s="20"/>
      <c r="BG1350" s="20"/>
      <c r="BH1350" s="20"/>
      <c r="BI1350" s="20"/>
      <c r="BJ1350" s="20"/>
      <c r="BK1350" s="20"/>
      <c r="BL1350" s="20"/>
      <c r="BM1350" s="20"/>
      <c r="BN1350" s="20"/>
      <c r="BO1350" s="20"/>
      <c r="BP1350" s="20"/>
      <c r="BQ1350" s="20"/>
      <c r="BR1350" s="20"/>
      <c r="BS1350" s="20"/>
      <c r="BT1350" s="20"/>
      <c r="BU1350" s="20"/>
    </row>
    <row r="1351" spans="1:73" x14ac:dyDescent="0.25">
      <c r="A1351" s="137">
        <v>1010278</v>
      </c>
      <c r="B1351" s="7"/>
      <c r="C1351" s="21" t="s">
        <v>214</v>
      </c>
      <c r="D1351" s="1"/>
      <c r="E1351" s="1"/>
      <c r="F1351" s="60">
        <v>400</v>
      </c>
      <c r="G1351" s="232">
        <f t="shared" ref="G1351" si="101">F1351/100*50</f>
        <v>200</v>
      </c>
      <c r="H1351" s="1" t="s">
        <v>213</v>
      </c>
      <c r="I1351" s="20"/>
      <c r="J1351" s="20"/>
      <c r="K1351" s="20"/>
      <c r="L1351" s="20"/>
      <c r="M1351" s="20"/>
      <c r="N1351" s="20"/>
      <c r="O1351" s="20"/>
      <c r="P1351" s="20"/>
      <c r="Q1351" s="20"/>
      <c r="R1351" s="20"/>
      <c r="S1351" s="20"/>
      <c r="T1351" s="20"/>
      <c r="U1351" s="20"/>
      <c r="V1351" s="20"/>
      <c r="W1351" s="20"/>
      <c r="X1351" s="20"/>
      <c r="Y1351" s="20"/>
      <c r="Z1351" s="20"/>
      <c r="AA1351" s="20"/>
      <c r="AB1351" s="20"/>
      <c r="AC1351" s="20"/>
      <c r="AD1351" s="20"/>
      <c r="AE1351" s="20"/>
      <c r="AF1351" s="20"/>
      <c r="AG1351" s="20"/>
      <c r="AH1351" s="20"/>
      <c r="AI1351" s="20"/>
      <c r="AJ1351" s="20"/>
      <c r="AK1351" s="20"/>
      <c r="AL1351" s="20"/>
      <c r="AM1351" s="20"/>
      <c r="AN1351" s="20"/>
      <c r="AO1351" s="20"/>
      <c r="AP1351" s="20"/>
      <c r="AQ1351" s="20"/>
      <c r="AR1351" s="20"/>
      <c r="AS1351" s="20"/>
      <c r="AT1351" s="20"/>
      <c r="AU1351" s="20"/>
      <c r="AV1351" s="20"/>
      <c r="AW1351" s="20"/>
      <c r="AX1351" s="20"/>
      <c r="AY1351" s="20"/>
      <c r="AZ1351" s="20"/>
      <c r="BA1351" s="20"/>
      <c r="BB1351" s="20"/>
      <c r="BC1351" s="20"/>
      <c r="BD1351" s="20"/>
      <c r="BE1351" s="20"/>
      <c r="BF1351" s="20"/>
      <c r="BG1351" s="20"/>
      <c r="BH1351" s="20"/>
      <c r="BI1351" s="20"/>
      <c r="BJ1351" s="20"/>
      <c r="BK1351" s="20"/>
      <c r="BL1351" s="20"/>
      <c r="BM1351" s="20"/>
      <c r="BN1351" s="20"/>
      <c r="BO1351" s="20"/>
      <c r="BP1351" s="20"/>
      <c r="BQ1351" s="20"/>
      <c r="BR1351" s="20"/>
      <c r="BS1351" s="20"/>
      <c r="BT1351" s="20"/>
      <c r="BU1351" s="20"/>
    </row>
    <row r="1352" spans="1:73" x14ac:dyDescent="0.25">
      <c r="A1352" s="137"/>
      <c r="B1352" s="7">
        <v>1</v>
      </c>
      <c r="C1352" s="4" t="s">
        <v>817</v>
      </c>
      <c r="D1352" s="1" t="s">
        <v>818</v>
      </c>
      <c r="E1352" s="9"/>
      <c r="F1352" s="30"/>
      <c r="G1352" s="30"/>
      <c r="H1352" s="1"/>
      <c r="I1352" s="20"/>
      <c r="J1352" s="20"/>
      <c r="K1352" s="20"/>
      <c r="L1352" s="20"/>
      <c r="M1352" s="20"/>
      <c r="N1352" s="20"/>
      <c r="O1352" s="20"/>
      <c r="P1352" s="20"/>
      <c r="Q1352" s="20"/>
      <c r="R1352" s="20"/>
      <c r="S1352" s="20"/>
      <c r="T1352" s="20"/>
      <c r="U1352" s="20"/>
      <c r="V1352" s="20"/>
      <c r="W1352" s="20"/>
      <c r="X1352" s="20"/>
      <c r="Y1352" s="20"/>
      <c r="Z1352" s="20"/>
      <c r="AA1352" s="20"/>
      <c r="AB1352" s="20"/>
      <c r="AC1352" s="20"/>
      <c r="AD1352" s="20"/>
      <c r="AE1352" s="20"/>
      <c r="AF1352" s="20"/>
      <c r="AG1352" s="20"/>
      <c r="AH1352" s="20"/>
      <c r="AI1352" s="20"/>
      <c r="AJ1352" s="20"/>
      <c r="AK1352" s="20"/>
      <c r="AL1352" s="20"/>
      <c r="AM1352" s="20"/>
      <c r="AN1352" s="20"/>
      <c r="AO1352" s="20"/>
      <c r="AP1352" s="20"/>
      <c r="AQ1352" s="20"/>
      <c r="AR1352" s="20"/>
      <c r="AS1352" s="20"/>
      <c r="AT1352" s="20"/>
      <c r="AU1352" s="20"/>
      <c r="AV1352" s="20"/>
      <c r="AW1352" s="20"/>
      <c r="AX1352" s="20"/>
      <c r="AY1352" s="20"/>
      <c r="AZ1352" s="20"/>
      <c r="BA1352" s="20"/>
      <c r="BB1352" s="20"/>
      <c r="BC1352" s="20"/>
      <c r="BD1352" s="20"/>
      <c r="BE1352" s="20"/>
      <c r="BF1352" s="20"/>
      <c r="BG1352" s="20"/>
      <c r="BH1352" s="20"/>
      <c r="BI1352" s="20"/>
      <c r="BJ1352" s="20"/>
      <c r="BK1352" s="20"/>
      <c r="BL1352" s="20"/>
      <c r="BM1352" s="20"/>
      <c r="BN1352" s="20"/>
      <c r="BO1352" s="20"/>
      <c r="BP1352" s="20"/>
      <c r="BQ1352" s="20"/>
      <c r="BR1352" s="20"/>
      <c r="BS1352" s="20"/>
      <c r="BT1352" s="20"/>
      <c r="BU1352" s="20"/>
    </row>
    <row r="1353" spans="1:73" x14ac:dyDescent="0.25">
      <c r="A1353" s="137"/>
      <c r="B1353" s="7">
        <v>3</v>
      </c>
      <c r="C1353" s="4" t="s">
        <v>819</v>
      </c>
      <c r="D1353" s="1" t="s">
        <v>820</v>
      </c>
      <c r="E1353" s="9"/>
      <c r="F1353" s="30"/>
      <c r="G1353" s="30"/>
      <c r="H1353" s="1"/>
      <c r="I1353" s="20"/>
      <c r="J1353" s="20"/>
      <c r="K1353" s="20"/>
      <c r="L1353" s="20"/>
      <c r="M1353" s="20"/>
      <c r="N1353" s="20"/>
      <c r="O1353" s="20"/>
      <c r="P1353" s="20"/>
      <c r="Q1353" s="20"/>
      <c r="R1353" s="20"/>
      <c r="S1353" s="20"/>
      <c r="T1353" s="20"/>
      <c r="U1353" s="20"/>
      <c r="V1353" s="20"/>
      <c r="W1353" s="20"/>
      <c r="X1353" s="20"/>
      <c r="Y1353" s="20"/>
      <c r="Z1353" s="20"/>
      <c r="AA1353" s="20"/>
      <c r="AB1353" s="20"/>
      <c r="AC1353" s="20"/>
      <c r="AD1353" s="20"/>
      <c r="AE1353" s="20"/>
      <c r="AF1353" s="20"/>
      <c r="AG1353" s="20"/>
      <c r="AH1353" s="20"/>
      <c r="AI1353" s="20"/>
      <c r="AJ1353" s="20"/>
      <c r="AK1353" s="20"/>
      <c r="AL1353" s="20"/>
      <c r="AM1353" s="20"/>
      <c r="AN1353" s="20"/>
      <c r="AO1353" s="20"/>
      <c r="AP1353" s="20"/>
      <c r="AQ1353" s="20"/>
      <c r="AR1353" s="20"/>
      <c r="AS1353" s="20"/>
      <c r="AT1353" s="20"/>
      <c r="AU1353" s="20"/>
      <c r="AV1353" s="20"/>
      <c r="AW1353" s="20"/>
      <c r="AX1353" s="20"/>
      <c r="AY1353" s="20"/>
      <c r="AZ1353" s="20"/>
      <c r="BA1353" s="20"/>
      <c r="BB1353" s="20"/>
      <c r="BC1353" s="20"/>
      <c r="BD1353" s="20"/>
      <c r="BE1353" s="20"/>
      <c r="BF1353" s="20"/>
      <c r="BG1353" s="20"/>
      <c r="BH1353" s="20"/>
      <c r="BI1353" s="20"/>
      <c r="BJ1353" s="20"/>
      <c r="BK1353" s="20"/>
      <c r="BL1353" s="20"/>
      <c r="BM1353" s="20"/>
      <c r="BN1353" s="20"/>
      <c r="BO1353" s="20"/>
      <c r="BP1353" s="20"/>
      <c r="BQ1353" s="20"/>
      <c r="BR1353" s="20"/>
      <c r="BS1353" s="20"/>
      <c r="BT1353" s="20"/>
      <c r="BU1353" s="20"/>
    </row>
    <row r="1354" spans="1:73" x14ac:dyDescent="0.25">
      <c r="A1354" s="137"/>
      <c r="B1354" s="7">
        <v>11</v>
      </c>
      <c r="C1354" s="4" t="s">
        <v>821</v>
      </c>
      <c r="D1354" s="1" t="s">
        <v>822</v>
      </c>
      <c r="E1354" s="9"/>
      <c r="F1354" s="30"/>
      <c r="G1354" s="30"/>
      <c r="H1354" s="1"/>
      <c r="I1354" s="20"/>
      <c r="J1354" s="20"/>
      <c r="K1354" s="20"/>
      <c r="L1354" s="20"/>
      <c r="M1354" s="20"/>
      <c r="N1354" s="20"/>
      <c r="O1354" s="20"/>
      <c r="P1354" s="20"/>
      <c r="Q1354" s="20"/>
      <c r="R1354" s="20"/>
      <c r="S1354" s="20"/>
      <c r="T1354" s="20"/>
      <c r="U1354" s="20"/>
      <c r="V1354" s="20"/>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20"/>
      <c r="AR1354" s="20"/>
      <c r="AS1354" s="20"/>
      <c r="AT1354" s="20"/>
      <c r="AU1354" s="20"/>
      <c r="AV1354" s="20"/>
      <c r="AW1354" s="20"/>
      <c r="AX1354" s="20"/>
      <c r="AY1354" s="20"/>
      <c r="AZ1354" s="20"/>
      <c r="BA1354" s="20"/>
      <c r="BB1354" s="20"/>
      <c r="BC1354" s="20"/>
      <c r="BD1354" s="20"/>
      <c r="BE1354" s="20"/>
      <c r="BF1354" s="20"/>
      <c r="BG1354" s="20"/>
      <c r="BH1354" s="20"/>
      <c r="BI1354" s="20"/>
      <c r="BJ1354" s="20"/>
      <c r="BK1354" s="20"/>
      <c r="BL1354" s="20"/>
      <c r="BM1354" s="20"/>
      <c r="BN1354" s="20"/>
      <c r="BO1354" s="20"/>
      <c r="BP1354" s="20"/>
      <c r="BQ1354" s="20"/>
      <c r="BR1354" s="20"/>
      <c r="BS1354" s="20"/>
      <c r="BT1354" s="20"/>
      <c r="BU1354" s="20"/>
    </row>
    <row r="1355" spans="1:73" x14ac:dyDescent="0.25">
      <c r="A1355" s="137"/>
      <c r="B1355" s="7">
        <v>60</v>
      </c>
      <c r="C1355" s="4" t="s">
        <v>678</v>
      </c>
      <c r="D1355" s="1" t="s">
        <v>679</v>
      </c>
      <c r="E1355" s="9"/>
      <c r="F1355" s="30"/>
      <c r="G1355" s="30"/>
      <c r="H1355" s="1"/>
      <c r="I1355" s="20"/>
      <c r="J1355" s="20"/>
      <c r="K1355" s="20"/>
      <c r="L1355" s="20"/>
      <c r="M1355" s="20"/>
      <c r="N1355" s="20"/>
      <c r="O1355" s="20"/>
      <c r="P1355" s="20"/>
      <c r="Q1355" s="20"/>
      <c r="R1355" s="20"/>
      <c r="S1355" s="20"/>
      <c r="T1355" s="20"/>
      <c r="U1355" s="20"/>
      <c r="V1355" s="20"/>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20"/>
      <c r="AR1355" s="20"/>
      <c r="AS1355" s="20"/>
      <c r="AT1355" s="20"/>
      <c r="AU1355" s="20"/>
      <c r="AV1355" s="20"/>
      <c r="AW1355" s="20"/>
      <c r="AX1355" s="20"/>
      <c r="AY1355" s="20"/>
      <c r="AZ1355" s="20"/>
      <c r="BA1355" s="20"/>
      <c r="BB1355" s="20"/>
      <c r="BC1355" s="20"/>
      <c r="BD1355" s="20"/>
      <c r="BE1355" s="20"/>
      <c r="BF1355" s="20"/>
      <c r="BG1355" s="20"/>
      <c r="BH1355" s="20"/>
      <c r="BI1355" s="20"/>
      <c r="BJ1355" s="20"/>
      <c r="BK1355" s="20"/>
      <c r="BL1355" s="20"/>
      <c r="BM1355" s="20"/>
      <c r="BN1355" s="20"/>
      <c r="BO1355" s="20"/>
      <c r="BP1355" s="20"/>
      <c r="BQ1355" s="20"/>
      <c r="BR1355" s="20"/>
      <c r="BS1355" s="20"/>
      <c r="BT1355" s="20"/>
      <c r="BU1355" s="20"/>
    </row>
    <row r="1356" spans="1:73" x14ac:dyDescent="0.25">
      <c r="A1356" s="137"/>
      <c r="B1356" s="7">
        <v>11</v>
      </c>
      <c r="C1356" s="4" t="s">
        <v>823</v>
      </c>
      <c r="D1356" s="1" t="s">
        <v>824</v>
      </c>
      <c r="E1356" s="9"/>
      <c r="F1356" s="30"/>
      <c r="G1356" s="30"/>
      <c r="H1356" s="1"/>
      <c r="I1356" s="20"/>
      <c r="J1356" s="20"/>
      <c r="K1356" s="20"/>
      <c r="L1356" s="20"/>
      <c r="M1356" s="20"/>
      <c r="N1356" s="20"/>
      <c r="O1356" s="20"/>
      <c r="P1356" s="20"/>
      <c r="Q1356" s="20"/>
      <c r="R1356" s="20"/>
      <c r="S1356" s="20"/>
      <c r="T1356" s="20"/>
      <c r="U1356" s="20"/>
      <c r="V1356" s="20"/>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20"/>
      <c r="AR1356" s="20"/>
      <c r="AS1356" s="20"/>
      <c r="AT1356" s="20"/>
      <c r="AU1356" s="20"/>
      <c r="AV1356" s="20"/>
      <c r="AW1356" s="20"/>
      <c r="AX1356" s="20"/>
      <c r="AY1356" s="20"/>
      <c r="AZ1356" s="20"/>
      <c r="BA1356" s="20"/>
      <c r="BB1356" s="20"/>
      <c r="BC1356" s="20"/>
      <c r="BD1356" s="20"/>
      <c r="BE1356" s="20"/>
      <c r="BF1356" s="20"/>
      <c r="BG1356" s="20"/>
      <c r="BH1356" s="20"/>
      <c r="BI1356" s="20"/>
      <c r="BJ1356" s="20"/>
      <c r="BK1356" s="20"/>
      <c r="BL1356" s="20"/>
      <c r="BM1356" s="20"/>
      <c r="BN1356" s="20"/>
      <c r="BO1356" s="20"/>
      <c r="BP1356" s="20"/>
      <c r="BQ1356" s="20"/>
      <c r="BR1356" s="20"/>
      <c r="BS1356" s="20"/>
      <c r="BT1356" s="20"/>
      <c r="BU1356" s="20"/>
    </row>
    <row r="1357" spans="1:73" x14ac:dyDescent="0.25">
      <c r="A1357" s="137"/>
      <c r="B1357" s="7">
        <v>1</v>
      </c>
      <c r="C1357" s="4" t="s">
        <v>825</v>
      </c>
      <c r="D1357" s="1" t="s">
        <v>826</v>
      </c>
      <c r="E1357" s="9"/>
      <c r="F1357" s="30"/>
      <c r="G1357" s="30"/>
      <c r="H1357" s="1"/>
      <c r="I1357" s="20"/>
      <c r="J1357" s="20"/>
      <c r="K1357" s="20"/>
      <c r="L1357" s="20"/>
      <c r="M1357" s="20"/>
      <c r="N1357" s="20"/>
      <c r="O1357" s="20"/>
      <c r="P1357" s="20"/>
      <c r="Q1357" s="20"/>
      <c r="R1357" s="20"/>
      <c r="S1357" s="20"/>
      <c r="T1357" s="20"/>
      <c r="U1357" s="20"/>
      <c r="V1357" s="20"/>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20"/>
      <c r="AR1357" s="20"/>
      <c r="AS1357" s="20"/>
      <c r="AT1357" s="20"/>
      <c r="AU1357" s="20"/>
      <c r="AV1357" s="20"/>
      <c r="AW1357" s="20"/>
      <c r="AX1357" s="20"/>
      <c r="AY1357" s="20"/>
      <c r="AZ1357" s="20"/>
      <c r="BA1357" s="20"/>
      <c r="BB1357" s="20"/>
      <c r="BC1357" s="20"/>
      <c r="BD1357" s="20"/>
      <c r="BE1357" s="20"/>
      <c r="BF1357" s="20"/>
      <c r="BG1357" s="20"/>
      <c r="BH1357" s="20"/>
      <c r="BI1357" s="20"/>
      <c r="BJ1357" s="20"/>
      <c r="BK1357" s="20"/>
      <c r="BL1357" s="20"/>
      <c r="BM1357" s="20"/>
      <c r="BN1357" s="20"/>
      <c r="BO1357" s="20"/>
      <c r="BP1357" s="20"/>
      <c r="BQ1357" s="20"/>
      <c r="BR1357" s="20"/>
      <c r="BS1357" s="20"/>
      <c r="BT1357" s="20"/>
      <c r="BU1357" s="20"/>
    </row>
    <row r="1358" spans="1:73" x14ac:dyDescent="0.25">
      <c r="A1358" s="137"/>
      <c r="B1358" s="7">
        <v>11</v>
      </c>
      <c r="C1358" s="4" t="s">
        <v>827</v>
      </c>
      <c r="D1358" s="1" t="s">
        <v>828</v>
      </c>
      <c r="E1358" s="9"/>
      <c r="F1358" s="30"/>
      <c r="G1358" s="30"/>
      <c r="H1358" s="1"/>
      <c r="I1358" s="20"/>
      <c r="J1358" s="20"/>
      <c r="K1358" s="20"/>
      <c r="L1358" s="20"/>
      <c r="M1358" s="20"/>
      <c r="N1358" s="20"/>
      <c r="O1358" s="20"/>
      <c r="P1358" s="20"/>
      <c r="Q1358" s="20"/>
      <c r="R1358" s="20"/>
      <c r="S1358" s="20"/>
      <c r="T1358" s="20"/>
      <c r="U1358" s="20"/>
      <c r="V1358" s="20"/>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20"/>
      <c r="AR1358" s="20"/>
      <c r="AS1358" s="20"/>
      <c r="AT1358" s="20"/>
      <c r="AU1358" s="20"/>
      <c r="AV1358" s="20"/>
      <c r="AW1358" s="20"/>
      <c r="AX1358" s="20"/>
      <c r="AY1358" s="20"/>
      <c r="AZ1358" s="20"/>
      <c r="BA1358" s="20"/>
      <c r="BB1358" s="20"/>
      <c r="BC1358" s="20"/>
      <c r="BD1358" s="20"/>
      <c r="BE1358" s="20"/>
      <c r="BF1358" s="20"/>
      <c r="BG1358" s="20"/>
      <c r="BH1358" s="20"/>
      <c r="BI1358" s="20"/>
      <c r="BJ1358" s="20"/>
      <c r="BK1358" s="20"/>
      <c r="BL1358" s="20"/>
      <c r="BM1358" s="20"/>
      <c r="BN1358" s="20"/>
      <c r="BO1358" s="20"/>
      <c r="BP1358" s="20"/>
      <c r="BQ1358" s="20"/>
      <c r="BR1358" s="20"/>
      <c r="BS1358" s="20"/>
      <c r="BT1358" s="20"/>
      <c r="BU1358" s="20"/>
    </row>
    <row r="1359" spans="1:73" x14ac:dyDescent="0.25">
      <c r="A1359" s="137"/>
      <c r="B1359" s="7">
        <v>1</v>
      </c>
      <c r="C1359" s="4" t="s">
        <v>827</v>
      </c>
      <c r="D1359" s="1" t="s">
        <v>829</v>
      </c>
      <c r="E1359" s="9"/>
      <c r="F1359" s="30"/>
      <c r="G1359" s="30"/>
      <c r="H1359" s="1"/>
      <c r="I1359" s="20"/>
      <c r="J1359" s="20"/>
      <c r="K1359" s="20"/>
      <c r="L1359" s="20"/>
      <c r="M1359" s="20"/>
      <c r="N1359" s="20"/>
      <c r="O1359" s="20"/>
      <c r="P1359" s="20"/>
      <c r="Q1359" s="20"/>
      <c r="R1359" s="20"/>
      <c r="S1359" s="20"/>
      <c r="T1359" s="20"/>
      <c r="U1359" s="20"/>
      <c r="V1359" s="20"/>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20"/>
      <c r="AR1359" s="20"/>
      <c r="AS1359" s="20"/>
      <c r="AT1359" s="20"/>
      <c r="AU1359" s="20"/>
      <c r="AV1359" s="20"/>
      <c r="AW1359" s="20"/>
      <c r="AX1359" s="20"/>
      <c r="AY1359" s="20"/>
      <c r="AZ1359" s="20"/>
      <c r="BA1359" s="20"/>
      <c r="BB1359" s="20"/>
      <c r="BC1359" s="20"/>
      <c r="BD1359" s="20"/>
      <c r="BE1359" s="20"/>
      <c r="BF1359" s="20"/>
      <c r="BG1359" s="20"/>
      <c r="BH1359" s="20"/>
      <c r="BI1359" s="20"/>
      <c r="BJ1359" s="20"/>
      <c r="BK1359" s="20"/>
      <c r="BL1359" s="20"/>
      <c r="BM1359" s="20"/>
      <c r="BN1359" s="20"/>
      <c r="BO1359" s="20"/>
      <c r="BP1359" s="20"/>
      <c r="BQ1359" s="20"/>
      <c r="BR1359" s="20"/>
      <c r="BS1359" s="20"/>
      <c r="BT1359" s="20"/>
      <c r="BU1359" s="20"/>
    </row>
    <row r="1360" spans="1:73" x14ac:dyDescent="0.25">
      <c r="A1360" s="137"/>
      <c r="B1360" s="7">
        <v>2</v>
      </c>
      <c r="C1360" s="4" t="s">
        <v>830</v>
      </c>
      <c r="D1360" s="1" t="s">
        <v>831</v>
      </c>
      <c r="E1360" s="9"/>
      <c r="F1360" s="30"/>
      <c r="G1360" s="30"/>
      <c r="H1360" s="1"/>
      <c r="I1360" s="20"/>
      <c r="J1360" s="20"/>
      <c r="K1360" s="20"/>
      <c r="L1360" s="20"/>
      <c r="M1360" s="20"/>
      <c r="N1360" s="20"/>
      <c r="O1360" s="20"/>
      <c r="P1360" s="20"/>
      <c r="Q1360" s="20"/>
      <c r="R1360" s="20"/>
      <c r="S1360" s="20"/>
      <c r="T1360" s="20"/>
      <c r="U1360" s="20"/>
      <c r="V1360" s="20"/>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20"/>
      <c r="AR1360" s="20"/>
      <c r="AS1360" s="20"/>
      <c r="AT1360" s="20"/>
      <c r="AU1360" s="20"/>
      <c r="AV1360" s="20"/>
      <c r="AW1360" s="20"/>
      <c r="AX1360" s="20"/>
      <c r="AY1360" s="20"/>
      <c r="AZ1360" s="20"/>
      <c r="BA1360" s="20"/>
      <c r="BB1360" s="20"/>
      <c r="BC1360" s="20"/>
      <c r="BD1360" s="20"/>
      <c r="BE1360" s="20"/>
      <c r="BF1360" s="20"/>
      <c r="BG1360" s="20"/>
      <c r="BH1360" s="20"/>
      <c r="BI1360" s="20"/>
      <c r="BJ1360" s="20"/>
      <c r="BK1360" s="20"/>
      <c r="BL1360" s="20"/>
      <c r="BM1360" s="20"/>
      <c r="BN1360" s="20"/>
      <c r="BO1360" s="20"/>
      <c r="BP1360" s="20"/>
      <c r="BQ1360" s="20"/>
      <c r="BR1360" s="20"/>
      <c r="BS1360" s="20"/>
      <c r="BT1360" s="20"/>
      <c r="BU1360" s="20"/>
    </row>
    <row r="1361" spans="1:73" x14ac:dyDescent="0.25">
      <c r="A1361" s="137"/>
      <c r="B1361" s="7">
        <v>5</v>
      </c>
      <c r="C1361" s="4" t="s">
        <v>832</v>
      </c>
      <c r="D1361" s="1" t="s">
        <v>833</v>
      </c>
      <c r="E1361" s="9"/>
      <c r="F1361" s="30"/>
      <c r="G1361" s="30"/>
      <c r="H1361" s="1"/>
      <c r="I1361" s="20"/>
      <c r="J1361" s="20"/>
      <c r="K1361" s="20"/>
      <c r="L1361" s="20"/>
      <c r="M1361" s="20"/>
      <c r="N1361" s="20"/>
      <c r="O1361" s="20"/>
      <c r="P1361" s="20"/>
      <c r="Q1361" s="20"/>
      <c r="R1361" s="20"/>
      <c r="S1361" s="20"/>
      <c r="T1361" s="20"/>
      <c r="U1361" s="20"/>
      <c r="V1361" s="20"/>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20"/>
      <c r="AR1361" s="20"/>
      <c r="AS1361" s="20"/>
      <c r="AT1361" s="20"/>
      <c r="AU1361" s="20"/>
      <c r="AV1361" s="20"/>
      <c r="AW1361" s="20"/>
      <c r="AX1361" s="20"/>
      <c r="AY1361" s="20"/>
      <c r="AZ1361" s="20"/>
      <c r="BA1361" s="20"/>
      <c r="BB1361" s="20"/>
      <c r="BC1361" s="20"/>
      <c r="BD1361" s="20"/>
      <c r="BE1361" s="20"/>
      <c r="BF1361" s="20"/>
      <c r="BG1361" s="20"/>
      <c r="BH1361" s="20"/>
      <c r="BI1361" s="20"/>
      <c r="BJ1361" s="20"/>
      <c r="BK1361" s="20"/>
      <c r="BL1361" s="20"/>
      <c r="BM1361" s="20"/>
      <c r="BN1361" s="20"/>
      <c r="BO1361" s="20"/>
      <c r="BP1361" s="20"/>
      <c r="BQ1361" s="20"/>
      <c r="BR1361" s="20"/>
      <c r="BS1361" s="20"/>
      <c r="BT1361" s="20"/>
      <c r="BU1361" s="20"/>
    </row>
    <row r="1362" spans="1:73" x14ac:dyDescent="0.25">
      <c r="A1362" s="137"/>
      <c r="B1362" s="7">
        <v>12</v>
      </c>
      <c r="C1362" s="4" t="s">
        <v>834</v>
      </c>
      <c r="D1362" s="1" t="s">
        <v>835</v>
      </c>
      <c r="E1362" s="9"/>
      <c r="F1362" s="30"/>
      <c r="G1362" s="30"/>
      <c r="H1362" s="1"/>
      <c r="I1362" s="20"/>
      <c r="J1362" s="20"/>
      <c r="K1362" s="20"/>
      <c r="L1362" s="20"/>
      <c r="M1362" s="20"/>
      <c r="N1362" s="20"/>
      <c r="O1362" s="20"/>
      <c r="P1362" s="20"/>
      <c r="Q1362" s="20"/>
      <c r="R1362" s="20"/>
      <c r="S1362" s="20"/>
      <c r="T1362" s="20"/>
      <c r="U1362" s="20"/>
      <c r="V1362" s="20"/>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20"/>
      <c r="AR1362" s="20"/>
      <c r="AS1362" s="20"/>
      <c r="AT1362" s="20"/>
      <c r="AU1362" s="20"/>
      <c r="AV1362" s="20"/>
      <c r="AW1362" s="20"/>
      <c r="AX1362" s="20"/>
      <c r="AY1362" s="20"/>
      <c r="AZ1362" s="20"/>
      <c r="BA1362" s="20"/>
      <c r="BB1362" s="20"/>
      <c r="BC1362" s="20"/>
      <c r="BD1362" s="20"/>
      <c r="BE1362" s="20"/>
      <c r="BF1362" s="20"/>
      <c r="BG1362" s="20"/>
      <c r="BH1362" s="20"/>
      <c r="BI1362" s="20"/>
      <c r="BJ1362" s="20"/>
      <c r="BK1362" s="20"/>
      <c r="BL1362" s="20"/>
      <c r="BM1362" s="20"/>
      <c r="BN1362" s="20"/>
      <c r="BO1362" s="20"/>
      <c r="BP1362" s="20"/>
      <c r="BQ1362" s="20"/>
      <c r="BR1362" s="20"/>
      <c r="BS1362" s="20"/>
      <c r="BT1362" s="20"/>
      <c r="BU1362" s="20"/>
    </row>
    <row r="1363" spans="1:73" x14ac:dyDescent="0.25">
      <c r="A1363" s="137"/>
      <c r="B1363" s="7">
        <v>1</v>
      </c>
      <c r="C1363" s="4" t="s">
        <v>836</v>
      </c>
      <c r="D1363" s="1" t="s">
        <v>837</v>
      </c>
      <c r="E1363" s="9"/>
      <c r="F1363" s="30"/>
      <c r="G1363" s="30"/>
      <c r="H1363" s="1"/>
      <c r="I1363" s="20"/>
      <c r="J1363" s="20"/>
      <c r="K1363" s="20"/>
      <c r="L1363" s="20"/>
      <c r="M1363" s="20"/>
      <c r="N1363" s="20"/>
      <c r="O1363" s="20"/>
      <c r="P1363" s="20"/>
      <c r="Q1363" s="20"/>
      <c r="R1363" s="20"/>
      <c r="S1363" s="20"/>
      <c r="T1363" s="20"/>
      <c r="U1363" s="20"/>
      <c r="V1363" s="20"/>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20"/>
      <c r="AR1363" s="20"/>
      <c r="AS1363" s="20"/>
      <c r="AT1363" s="20"/>
      <c r="AU1363" s="20"/>
      <c r="AV1363" s="20"/>
      <c r="AW1363" s="20"/>
      <c r="AX1363" s="20"/>
      <c r="AY1363" s="20"/>
      <c r="AZ1363" s="20"/>
      <c r="BA1363" s="20"/>
      <c r="BB1363" s="20"/>
      <c r="BC1363" s="20"/>
      <c r="BD1363" s="20"/>
      <c r="BE1363" s="20"/>
      <c r="BF1363" s="20"/>
      <c r="BG1363" s="20"/>
      <c r="BH1363" s="20"/>
      <c r="BI1363" s="20"/>
      <c r="BJ1363" s="20"/>
      <c r="BK1363" s="20"/>
      <c r="BL1363" s="20"/>
      <c r="BM1363" s="20"/>
      <c r="BN1363" s="20"/>
      <c r="BO1363" s="20"/>
      <c r="BP1363" s="20"/>
      <c r="BQ1363" s="20"/>
      <c r="BR1363" s="20"/>
      <c r="BS1363" s="20"/>
      <c r="BT1363" s="20"/>
      <c r="BU1363" s="20"/>
    </row>
    <row r="1364" spans="1:73" x14ac:dyDescent="0.25">
      <c r="A1364" s="137"/>
      <c r="B1364" s="7">
        <v>2</v>
      </c>
      <c r="C1364" s="4" t="s">
        <v>838</v>
      </c>
      <c r="D1364" s="1" t="s">
        <v>839</v>
      </c>
      <c r="E1364" s="9"/>
      <c r="F1364" s="30"/>
      <c r="G1364" s="30"/>
      <c r="H1364" s="1"/>
      <c r="I1364" s="20"/>
      <c r="J1364" s="20"/>
      <c r="K1364" s="20"/>
      <c r="L1364" s="20"/>
      <c r="M1364" s="20"/>
      <c r="N1364" s="20"/>
      <c r="O1364" s="20"/>
      <c r="P1364" s="20"/>
      <c r="Q1364" s="20"/>
      <c r="R1364" s="20"/>
      <c r="S1364" s="20"/>
      <c r="T1364" s="20"/>
      <c r="U1364" s="20"/>
      <c r="V1364" s="20"/>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20"/>
      <c r="AR1364" s="20"/>
      <c r="AS1364" s="20"/>
      <c r="AT1364" s="20"/>
      <c r="AU1364" s="20"/>
      <c r="AV1364" s="20"/>
      <c r="AW1364" s="20"/>
      <c r="AX1364" s="20"/>
      <c r="AY1364" s="20"/>
      <c r="AZ1364" s="20"/>
      <c r="BA1364" s="20"/>
      <c r="BB1364" s="20"/>
      <c r="BC1364" s="20"/>
      <c r="BD1364" s="20"/>
      <c r="BE1364" s="20"/>
      <c r="BF1364" s="20"/>
      <c r="BG1364" s="20"/>
      <c r="BH1364" s="20"/>
      <c r="BI1364" s="20"/>
      <c r="BJ1364" s="20"/>
      <c r="BK1364" s="20"/>
      <c r="BL1364" s="20"/>
      <c r="BM1364" s="20"/>
      <c r="BN1364" s="20"/>
      <c r="BO1364" s="20"/>
      <c r="BP1364" s="20"/>
      <c r="BQ1364" s="20"/>
      <c r="BR1364" s="20"/>
      <c r="BS1364" s="20"/>
      <c r="BT1364" s="20"/>
      <c r="BU1364" s="20"/>
    </row>
    <row r="1365" spans="1:73" x14ac:dyDescent="0.25">
      <c r="A1365" s="137"/>
      <c r="B1365" s="7">
        <v>7</v>
      </c>
      <c r="C1365" s="4" t="s">
        <v>840</v>
      </c>
      <c r="D1365" s="1" t="s">
        <v>841</v>
      </c>
      <c r="E1365" s="9"/>
      <c r="F1365" s="30"/>
      <c r="G1365" s="30"/>
      <c r="H1365" s="1"/>
    </row>
    <row r="1366" spans="1:73" x14ac:dyDescent="0.25">
      <c r="A1366" s="137"/>
      <c r="B1366" s="7">
        <v>2</v>
      </c>
      <c r="C1366" s="4" t="s">
        <v>842</v>
      </c>
      <c r="D1366" s="1" t="s">
        <v>843</v>
      </c>
      <c r="E1366" s="9"/>
      <c r="F1366" s="30"/>
      <c r="G1366" s="30"/>
      <c r="H1366" s="1"/>
    </row>
    <row r="1367" spans="1:73" x14ac:dyDescent="0.25">
      <c r="A1367" s="134"/>
      <c r="B1367" s="27">
        <v>3</v>
      </c>
      <c r="C1367" s="13" t="s">
        <v>844</v>
      </c>
      <c r="D1367" s="12" t="s">
        <v>845</v>
      </c>
      <c r="E1367" s="14"/>
      <c r="F1367" s="61"/>
      <c r="G1367" s="61"/>
      <c r="H1367" s="28"/>
    </row>
    <row r="1368" spans="1:73" x14ac:dyDescent="0.25">
      <c r="A1368" s="134">
        <v>1008483</v>
      </c>
      <c r="B1368" s="27"/>
      <c r="C1368" s="12" t="s">
        <v>296</v>
      </c>
      <c r="D1368" s="12" t="s">
        <v>1603</v>
      </c>
      <c r="E1368" s="12"/>
      <c r="F1368" s="29">
        <v>70</v>
      </c>
      <c r="G1368" s="231">
        <f t="shared" ref="G1368:G1372" si="102">F1368/100*50</f>
        <v>35</v>
      </c>
      <c r="H1368" s="12" t="s">
        <v>213</v>
      </c>
    </row>
    <row r="1369" spans="1:73" s="10" customFormat="1" x14ac:dyDescent="0.25">
      <c r="A1369" s="135" t="s">
        <v>173</v>
      </c>
      <c r="B1369" s="47">
        <v>1</v>
      </c>
      <c r="C1369" s="10" t="s">
        <v>43</v>
      </c>
      <c r="D1369" s="10" t="s">
        <v>1552</v>
      </c>
      <c r="E1369" s="48">
        <v>70</v>
      </c>
      <c r="F1369" s="48">
        <f>B1369*E1369</f>
        <v>70</v>
      </c>
      <c r="G1369" s="231">
        <f t="shared" si="102"/>
        <v>35</v>
      </c>
      <c r="H1369" s="48"/>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row>
    <row r="1370" spans="1:73" x14ac:dyDescent="0.25">
      <c r="A1370" s="134">
        <v>1010272</v>
      </c>
      <c r="B1370" s="27"/>
      <c r="C1370" s="12" t="s">
        <v>295</v>
      </c>
      <c r="D1370" s="12" t="s">
        <v>920</v>
      </c>
      <c r="E1370" s="12"/>
      <c r="F1370" s="69">
        <v>60</v>
      </c>
      <c r="G1370" s="231">
        <f t="shared" si="102"/>
        <v>30</v>
      </c>
      <c r="H1370" s="12" t="s">
        <v>213</v>
      </c>
    </row>
    <row r="1371" spans="1:73" s="10" customFormat="1" x14ac:dyDescent="0.25">
      <c r="A1371" s="135" t="s">
        <v>157</v>
      </c>
      <c r="B1371" s="47">
        <v>20</v>
      </c>
      <c r="C1371" s="10" t="s">
        <v>28</v>
      </c>
      <c r="D1371" s="10" t="s">
        <v>1562</v>
      </c>
      <c r="E1371" s="48">
        <v>100</v>
      </c>
      <c r="F1371" s="48">
        <f>B1371*E1371</f>
        <v>2000</v>
      </c>
      <c r="G1371" s="231">
        <f t="shared" si="102"/>
        <v>1000</v>
      </c>
      <c r="H1371" s="48" t="s">
        <v>205</v>
      </c>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row>
    <row r="1372" spans="1:73" x14ac:dyDescent="0.25">
      <c r="A1372" s="137">
        <v>967943</v>
      </c>
      <c r="B1372" s="7"/>
      <c r="C1372" s="85" t="s">
        <v>890</v>
      </c>
      <c r="D1372" s="1"/>
      <c r="E1372" s="1"/>
      <c r="F1372" s="60">
        <v>700</v>
      </c>
      <c r="G1372" s="232">
        <f t="shared" si="102"/>
        <v>350</v>
      </c>
      <c r="H1372" s="1" t="s">
        <v>213</v>
      </c>
    </row>
    <row r="1373" spans="1:73" x14ac:dyDescent="0.25">
      <c r="A1373" s="137"/>
      <c r="B1373" s="7">
        <v>90</v>
      </c>
      <c r="C1373" s="4" t="s">
        <v>554</v>
      </c>
      <c r="D1373" s="1" t="s">
        <v>555</v>
      </c>
      <c r="E1373" s="9"/>
      <c r="F1373" s="30"/>
      <c r="G1373" s="30"/>
      <c r="H1373" s="1"/>
    </row>
    <row r="1374" spans="1:73" x14ac:dyDescent="0.25">
      <c r="A1374" s="137"/>
      <c r="B1374" s="7">
        <v>1</v>
      </c>
      <c r="C1374" s="4" t="s">
        <v>556</v>
      </c>
      <c r="D1374" s="1" t="s">
        <v>557</v>
      </c>
      <c r="E1374" s="9"/>
      <c r="F1374" s="30"/>
      <c r="G1374" s="30"/>
      <c r="H1374" s="1"/>
    </row>
    <row r="1375" spans="1:73" x14ac:dyDescent="0.25">
      <c r="A1375" s="137"/>
      <c r="B1375" s="7">
        <v>26</v>
      </c>
      <c r="C1375" s="4" t="s">
        <v>558</v>
      </c>
      <c r="D1375" s="1" t="s">
        <v>559</v>
      </c>
      <c r="E1375" s="9"/>
      <c r="F1375" s="30"/>
      <c r="G1375" s="30"/>
      <c r="H1375" s="1"/>
      <c r="I1375" s="20"/>
      <c r="J1375" s="20"/>
      <c r="K1375" s="20"/>
      <c r="L1375" s="20"/>
      <c r="M1375" s="20"/>
      <c r="N1375" s="20"/>
      <c r="O1375" s="20"/>
      <c r="P1375" s="20"/>
      <c r="Q1375" s="20"/>
      <c r="R1375" s="20"/>
      <c r="S1375" s="20"/>
      <c r="T1375" s="20"/>
      <c r="U1375" s="20"/>
      <c r="V1375" s="20"/>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20"/>
      <c r="AR1375" s="20"/>
      <c r="AS1375" s="20"/>
      <c r="AT1375" s="20"/>
      <c r="AU1375" s="20"/>
      <c r="AV1375" s="20"/>
      <c r="AW1375" s="20"/>
      <c r="AX1375" s="20"/>
      <c r="AY1375" s="20"/>
      <c r="AZ1375" s="20"/>
      <c r="BA1375" s="20"/>
      <c r="BB1375" s="20"/>
      <c r="BC1375" s="20"/>
      <c r="BD1375" s="20"/>
      <c r="BE1375" s="20"/>
      <c r="BF1375" s="20"/>
      <c r="BG1375" s="20"/>
      <c r="BH1375" s="20"/>
      <c r="BI1375" s="20"/>
      <c r="BJ1375" s="20"/>
      <c r="BK1375" s="20"/>
      <c r="BL1375" s="20"/>
      <c r="BM1375" s="20"/>
      <c r="BN1375" s="20"/>
      <c r="BO1375" s="20"/>
      <c r="BP1375" s="20"/>
      <c r="BQ1375" s="20"/>
      <c r="BR1375" s="20"/>
      <c r="BS1375" s="20"/>
      <c r="BT1375" s="20"/>
      <c r="BU1375" s="20"/>
    </row>
    <row r="1376" spans="1:73" x14ac:dyDescent="0.25">
      <c r="A1376" s="137"/>
      <c r="B1376" s="7">
        <v>26</v>
      </c>
      <c r="C1376" s="51" t="s">
        <v>563</v>
      </c>
      <c r="D1376" s="1" t="s">
        <v>560</v>
      </c>
      <c r="E1376" s="49"/>
      <c r="F1376" s="30"/>
      <c r="G1376" s="30"/>
      <c r="H1376" s="1"/>
      <c r="I1376" s="20"/>
      <c r="J1376" s="20"/>
      <c r="K1376" s="20"/>
      <c r="L1376" s="20"/>
      <c r="M1376" s="20"/>
      <c r="N1376" s="20"/>
      <c r="O1376" s="20"/>
      <c r="P1376" s="20"/>
      <c r="Q1376" s="20"/>
      <c r="R1376" s="20"/>
      <c r="S1376" s="20"/>
      <c r="T1376" s="20"/>
      <c r="U1376" s="20"/>
      <c r="V1376" s="20"/>
      <c r="W1376" s="20"/>
      <c r="X1376" s="20"/>
      <c r="Y1376" s="20"/>
      <c r="Z1376" s="20"/>
      <c r="AA1376" s="20"/>
      <c r="AB1376" s="20"/>
      <c r="AC1376" s="20"/>
      <c r="AD1376" s="20"/>
      <c r="AE1376" s="20"/>
      <c r="AF1376" s="20"/>
      <c r="AG1376" s="20"/>
      <c r="AH1376" s="20"/>
      <c r="AI1376" s="20"/>
      <c r="AJ1376" s="20"/>
      <c r="AK1376" s="20"/>
      <c r="AL1376" s="20"/>
      <c r="AM1376" s="20"/>
      <c r="AN1376" s="20"/>
      <c r="AO1376" s="20"/>
      <c r="AP1376" s="20"/>
      <c r="AQ1376" s="20"/>
      <c r="AR1376" s="20"/>
      <c r="AS1376" s="20"/>
      <c r="AT1376" s="20"/>
      <c r="AU1376" s="20"/>
      <c r="AV1376" s="20"/>
      <c r="AW1376" s="20"/>
      <c r="AX1376" s="20"/>
      <c r="AY1376" s="20"/>
      <c r="AZ1376" s="20"/>
      <c r="BA1376" s="20"/>
      <c r="BB1376" s="20"/>
      <c r="BC1376" s="20"/>
      <c r="BD1376" s="20"/>
      <c r="BE1376" s="20"/>
      <c r="BF1376" s="20"/>
      <c r="BG1376" s="20"/>
      <c r="BH1376" s="20"/>
      <c r="BI1376" s="20"/>
      <c r="BJ1376" s="20"/>
      <c r="BK1376" s="20"/>
      <c r="BL1376" s="20"/>
      <c r="BM1376" s="20"/>
      <c r="BN1376" s="20"/>
      <c r="BO1376" s="20"/>
      <c r="BP1376" s="20"/>
      <c r="BQ1376" s="20"/>
      <c r="BR1376" s="20"/>
      <c r="BS1376" s="20"/>
      <c r="BT1376" s="20"/>
      <c r="BU1376" s="20"/>
    </row>
    <row r="1377" spans="1:73" x14ac:dyDescent="0.25">
      <c r="A1377" s="134"/>
      <c r="B1377" s="27">
        <v>19</v>
      </c>
      <c r="C1377" s="52" t="s">
        <v>561</v>
      </c>
      <c r="D1377" s="68" t="s">
        <v>562</v>
      </c>
      <c r="E1377" s="50"/>
      <c r="F1377" s="61"/>
      <c r="G1377" s="61"/>
      <c r="H1377" s="28"/>
      <c r="I1377" s="20"/>
      <c r="J1377" s="20"/>
      <c r="K1377" s="20"/>
      <c r="L1377" s="20"/>
      <c r="M1377" s="20"/>
      <c r="N1377" s="20"/>
      <c r="O1377" s="20"/>
      <c r="P1377" s="20"/>
      <c r="Q1377" s="20"/>
      <c r="R1377" s="20"/>
      <c r="S1377" s="20"/>
      <c r="T1377" s="20"/>
      <c r="U1377" s="20"/>
      <c r="V1377" s="20"/>
      <c r="W1377" s="20"/>
      <c r="X1377" s="20"/>
      <c r="Y1377" s="20"/>
      <c r="Z1377" s="20"/>
      <c r="AA1377" s="20"/>
      <c r="AB1377" s="20"/>
      <c r="AC1377" s="20"/>
      <c r="AD1377" s="20"/>
      <c r="AE1377" s="20"/>
      <c r="AF1377" s="20"/>
      <c r="AG1377" s="20"/>
      <c r="AH1377" s="20"/>
      <c r="AI1377" s="20"/>
      <c r="AJ1377" s="20"/>
      <c r="AK1377" s="20"/>
      <c r="AL1377" s="20"/>
      <c r="AM1377" s="20"/>
      <c r="AN1377" s="20"/>
      <c r="AO1377" s="20"/>
      <c r="AP1377" s="20"/>
      <c r="AQ1377" s="20"/>
      <c r="AR1377" s="20"/>
      <c r="AS1377" s="20"/>
      <c r="AT1377" s="20"/>
      <c r="AU1377" s="20"/>
      <c r="AV1377" s="20"/>
      <c r="AW1377" s="20"/>
      <c r="AX1377" s="20"/>
      <c r="AY1377" s="20"/>
      <c r="AZ1377" s="20"/>
      <c r="BA1377" s="20"/>
      <c r="BB1377" s="20"/>
      <c r="BC1377" s="20"/>
      <c r="BD1377" s="20"/>
      <c r="BE1377" s="20"/>
      <c r="BF1377" s="20"/>
      <c r="BG1377" s="20"/>
      <c r="BH1377" s="20"/>
      <c r="BI1377" s="20"/>
      <c r="BJ1377" s="20"/>
      <c r="BK1377" s="20"/>
      <c r="BL1377" s="20"/>
      <c r="BM1377" s="20"/>
      <c r="BN1377" s="20"/>
      <c r="BO1377" s="20"/>
      <c r="BP1377" s="20"/>
      <c r="BQ1377" s="20"/>
      <c r="BR1377" s="20"/>
      <c r="BS1377" s="20"/>
      <c r="BT1377" s="20"/>
      <c r="BU1377" s="20"/>
    </row>
    <row r="1378" spans="1:73" s="10" customFormat="1" x14ac:dyDescent="0.25">
      <c r="A1378" s="135" t="s">
        <v>137</v>
      </c>
      <c r="B1378" s="47">
        <v>5</v>
      </c>
      <c r="C1378" s="10" t="s">
        <v>11</v>
      </c>
      <c r="E1378" s="48">
        <v>300</v>
      </c>
      <c r="F1378" s="48">
        <f>B1378*E1378</f>
        <v>1500</v>
      </c>
      <c r="G1378" s="231">
        <f t="shared" ref="G1378:G1379" si="103">F1378/100*50</f>
        <v>750</v>
      </c>
      <c r="H1378" s="48"/>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row>
    <row r="1379" spans="1:73" x14ac:dyDescent="0.25">
      <c r="A1379" s="137">
        <v>942486</v>
      </c>
      <c r="B1379" s="7"/>
      <c r="C1379" s="90" t="s">
        <v>1298</v>
      </c>
      <c r="D1379" s="1"/>
      <c r="E1379" s="1"/>
      <c r="F1379" s="60">
        <v>1470</v>
      </c>
      <c r="G1379" s="232">
        <f t="shared" si="103"/>
        <v>735</v>
      </c>
      <c r="H1379" s="1"/>
      <c r="I1379" s="20"/>
      <c r="J1379" s="20"/>
      <c r="K1379" s="20"/>
      <c r="L1379" s="20"/>
      <c r="M1379" s="20"/>
      <c r="N1379" s="20"/>
      <c r="O1379" s="20"/>
      <c r="P1379" s="20"/>
      <c r="Q1379" s="20"/>
      <c r="R1379" s="20"/>
      <c r="S1379" s="20"/>
      <c r="T1379" s="20"/>
      <c r="U1379" s="20"/>
      <c r="V1379" s="20"/>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20"/>
      <c r="AR1379" s="20"/>
      <c r="AS1379" s="20"/>
      <c r="AT1379" s="20"/>
      <c r="AU1379" s="20"/>
      <c r="AV1379" s="20"/>
      <c r="AW1379" s="20"/>
      <c r="AX1379" s="20"/>
      <c r="AY1379" s="20"/>
      <c r="AZ1379" s="20"/>
      <c r="BA1379" s="20"/>
      <c r="BB1379" s="20"/>
      <c r="BC1379" s="20"/>
      <c r="BD1379" s="20"/>
      <c r="BE1379" s="20"/>
      <c r="BF1379" s="20"/>
      <c r="BG1379" s="20"/>
      <c r="BH1379" s="20"/>
      <c r="BI1379" s="20"/>
      <c r="BJ1379" s="20"/>
      <c r="BK1379" s="20"/>
      <c r="BL1379" s="20"/>
      <c r="BM1379" s="20"/>
      <c r="BN1379" s="20"/>
      <c r="BO1379" s="20"/>
      <c r="BP1379" s="20"/>
      <c r="BQ1379" s="20"/>
      <c r="BR1379" s="20"/>
      <c r="BS1379" s="20"/>
      <c r="BT1379" s="20"/>
      <c r="BU1379" s="20"/>
    </row>
    <row r="1380" spans="1:73" x14ac:dyDescent="0.25">
      <c r="A1380" s="137"/>
      <c r="B1380" s="7">
        <v>40</v>
      </c>
      <c r="C1380" s="4" t="s">
        <v>672</v>
      </c>
      <c r="D1380" s="1" t="s">
        <v>673</v>
      </c>
      <c r="E1380" s="9"/>
      <c r="F1380" s="30"/>
      <c r="G1380" s="30"/>
      <c r="H1380" s="1" t="s">
        <v>213</v>
      </c>
      <c r="I1380" s="20"/>
      <c r="J1380" s="20"/>
      <c r="K1380" s="20"/>
      <c r="L1380" s="20"/>
      <c r="M1380" s="20"/>
      <c r="N1380" s="20"/>
      <c r="O1380" s="20"/>
      <c r="P1380" s="20"/>
      <c r="Q1380" s="20"/>
      <c r="R1380" s="20"/>
      <c r="S1380" s="20"/>
      <c r="T1380" s="20"/>
      <c r="U1380" s="20"/>
      <c r="V1380" s="20"/>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20"/>
      <c r="AR1380" s="20"/>
      <c r="AS1380" s="20"/>
      <c r="AT1380" s="20"/>
      <c r="AU1380" s="20"/>
      <c r="AV1380" s="20"/>
      <c r="AW1380" s="20"/>
      <c r="AX1380" s="20"/>
      <c r="AY1380" s="20"/>
      <c r="AZ1380" s="20"/>
      <c r="BA1380" s="20"/>
      <c r="BB1380" s="20"/>
      <c r="BC1380" s="20"/>
      <c r="BD1380" s="20"/>
      <c r="BE1380" s="20"/>
      <c r="BF1380" s="20"/>
      <c r="BG1380" s="20"/>
      <c r="BH1380" s="20"/>
      <c r="BI1380" s="20"/>
      <c r="BJ1380" s="20"/>
      <c r="BK1380" s="20"/>
      <c r="BL1380" s="20"/>
      <c r="BM1380" s="20"/>
      <c r="BN1380" s="20"/>
      <c r="BO1380" s="20"/>
      <c r="BP1380" s="20"/>
      <c r="BQ1380" s="20"/>
      <c r="BR1380" s="20"/>
      <c r="BS1380" s="20"/>
      <c r="BT1380" s="20"/>
      <c r="BU1380" s="20"/>
    </row>
    <row r="1381" spans="1:73" x14ac:dyDescent="0.25">
      <c r="A1381" s="137"/>
      <c r="B1381" s="7">
        <v>129</v>
      </c>
      <c r="C1381" s="4" t="s">
        <v>674</v>
      </c>
      <c r="D1381" s="1" t="s">
        <v>675</v>
      </c>
      <c r="E1381" s="9"/>
      <c r="F1381" s="30"/>
      <c r="G1381" s="30"/>
      <c r="H1381" s="1"/>
      <c r="I1381" s="20"/>
      <c r="J1381" s="20"/>
      <c r="K1381" s="20"/>
      <c r="L1381" s="20"/>
      <c r="M1381" s="20"/>
      <c r="N1381" s="20"/>
      <c r="O1381" s="20"/>
      <c r="P1381" s="20"/>
      <c r="Q1381" s="20"/>
      <c r="R1381" s="20"/>
      <c r="S1381" s="20"/>
      <c r="T1381" s="20"/>
      <c r="U1381" s="20"/>
      <c r="V1381" s="20"/>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20"/>
      <c r="AR1381" s="20"/>
      <c r="AS1381" s="20"/>
      <c r="AT1381" s="20"/>
      <c r="AU1381" s="20"/>
      <c r="AV1381" s="20"/>
      <c r="AW1381" s="20"/>
      <c r="AX1381" s="20"/>
      <c r="AY1381" s="20"/>
      <c r="AZ1381" s="20"/>
      <c r="BA1381" s="20"/>
      <c r="BB1381" s="20"/>
      <c r="BC1381" s="20"/>
      <c r="BD1381" s="20"/>
      <c r="BE1381" s="20"/>
      <c r="BF1381" s="20"/>
      <c r="BG1381" s="20"/>
      <c r="BH1381" s="20"/>
      <c r="BI1381" s="20"/>
      <c r="BJ1381" s="20"/>
      <c r="BK1381" s="20"/>
      <c r="BL1381" s="20"/>
      <c r="BM1381" s="20"/>
      <c r="BN1381" s="20"/>
      <c r="BO1381" s="20"/>
      <c r="BP1381" s="20"/>
      <c r="BQ1381" s="20"/>
      <c r="BR1381" s="20"/>
      <c r="BS1381" s="20"/>
      <c r="BT1381" s="20"/>
      <c r="BU1381" s="20"/>
    </row>
    <row r="1382" spans="1:73" x14ac:dyDescent="0.25">
      <c r="A1382" s="137"/>
      <c r="B1382" s="7">
        <v>80</v>
      </c>
      <c r="C1382" s="4" t="s">
        <v>676</v>
      </c>
      <c r="D1382" s="1" t="s">
        <v>677</v>
      </c>
      <c r="E1382" s="9"/>
      <c r="F1382" s="30"/>
      <c r="G1382" s="30"/>
      <c r="H1382" s="1"/>
      <c r="I1382" s="20"/>
      <c r="J1382" s="20"/>
      <c r="K1382" s="20"/>
      <c r="L1382" s="20"/>
      <c r="M1382" s="20"/>
      <c r="N1382" s="20"/>
      <c r="O1382" s="20"/>
      <c r="P1382" s="20"/>
      <c r="Q1382" s="20"/>
      <c r="R1382" s="20"/>
      <c r="S1382" s="20"/>
      <c r="T1382" s="20"/>
      <c r="U1382" s="20"/>
      <c r="V1382" s="20"/>
      <c r="W1382" s="20"/>
      <c r="X1382" s="20"/>
      <c r="Y1382" s="20"/>
      <c r="Z1382" s="20"/>
      <c r="AA1382" s="20"/>
      <c r="AB1382" s="20"/>
      <c r="AC1382" s="20"/>
      <c r="AD1382" s="20"/>
      <c r="AE1382" s="20"/>
      <c r="AF1382" s="20"/>
      <c r="AG1382" s="20"/>
      <c r="AH1382" s="20"/>
      <c r="AI1382" s="20"/>
      <c r="AJ1382" s="20"/>
      <c r="AK1382" s="20"/>
      <c r="AL1382" s="20"/>
      <c r="AM1382" s="20"/>
      <c r="AN1382" s="20"/>
      <c r="AO1382" s="20"/>
      <c r="AP1382" s="20"/>
      <c r="AQ1382" s="20"/>
      <c r="AR1382" s="20"/>
      <c r="AS1382" s="20"/>
      <c r="AT1382" s="20"/>
      <c r="AU1382" s="20"/>
      <c r="AV1382" s="20"/>
      <c r="AW1382" s="20"/>
      <c r="AX1382" s="20"/>
      <c r="AY1382" s="20"/>
      <c r="AZ1382" s="20"/>
      <c r="BA1382" s="20"/>
      <c r="BB1382" s="20"/>
      <c r="BC1382" s="20"/>
      <c r="BD1382" s="20"/>
      <c r="BE1382" s="20"/>
      <c r="BF1382" s="20"/>
      <c r="BG1382" s="20"/>
      <c r="BH1382" s="20"/>
      <c r="BI1382" s="20"/>
      <c r="BJ1382" s="20"/>
      <c r="BK1382" s="20"/>
      <c r="BL1382" s="20"/>
      <c r="BM1382" s="20"/>
      <c r="BN1382" s="20"/>
      <c r="BO1382" s="20"/>
      <c r="BP1382" s="20"/>
      <c r="BQ1382" s="20"/>
      <c r="BR1382" s="20"/>
      <c r="BS1382" s="20"/>
      <c r="BT1382" s="20"/>
      <c r="BU1382" s="20"/>
    </row>
    <row r="1383" spans="1:73" x14ac:dyDescent="0.25">
      <c r="A1383" s="137"/>
      <c r="B1383" s="7">
        <v>206</v>
      </c>
      <c r="C1383" s="4" t="s">
        <v>678</v>
      </c>
      <c r="D1383" s="1" t="s">
        <v>679</v>
      </c>
      <c r="E1383" s="9"/>
      <c r="F1383" s="30"/>
      <c r="G1383" s="30"/>
      <c r="H1383" s="1"/>
      <c r="I1383" s="20"/>
      <c r="J1383" s="20"/>
      <c r="K1383" s="20"/>
      <c r="L1383" s="20"/>
      <c r="M1383" s="20"/>
      <c r="N1383" s="20"/>
      <c r="O1383" s="20"/>
      <c r="P1383" s="20"/>
      <c r="Q1383" s="20"/>
      <c r="R1383" s="20"/>
      <c r="S1383" s="20"/>
      <c r="T1383" s="20"/>
      <c r="U1383" s="20"/>
      <c r="V1383" s="20"/>
      <c r="W1383" s="20"/>
      <c r="X1383" s="20"/>
      <c r="Y1383" s="20"/>
      <c r="Z1383" s="20"/>
      <c r="AA1383" s="20"/>
      <c r="AB1383" s="20"/>
      <c r="AC1383" s="20"/>
      <c r="AD1383" s="20"/>
      <c r="AE1383" s="20"/>
      <c r="AF1383" s="20"/>
      <c r="AG1383" s="20"/>
      <c r="AH1383" s="20"/>
      <c r="AI1383" s="20"/>
      <c r="AJ1383" s="20"/>
      <c r="AK1383" s="20"/>
      <c r="AL1383" s="20"/>
      <c r="AM1383" s="20"/>
      <c r="AN1383" s="20"/>
      <c r="AO1383" s="20"/>
      <c r="AP1383" s="20"/>
      <c r="AQ1383" s="20"/>
      <c r="AR1383" s="20"/>
      <c r="AS1383" s="20"/>
      <c r="AT1383" s="20"/>
      <c r="AU1383" s="20"/>
      <c r="AV1383" s="20"/>
      <c r="AW1383" s="20"/>
      <c r="AX1383" s="20"/>
      <c r="AY1383" s="20"/>
      <c r="AZ1383" s="20"/>
      <c r="BA1383" s="20"/>
      <c r="BB1383" s="20"/>
      <c r="BC1383" s="20"/>
      <c r="BD1383" s="20"/>
      <c r="BE1383" s="20"/>
      <c r="BF1383" s="20"/>
      <c r="BG1383" s="20"/>
      <c r="BH1383" s="20"/>
      <c r="BI1383" s="20"/>
      <c r="BJ1383" s="20"/>
      <c r="BK1383" s="20"/>
      <c r="BL1383" s="20"/>
      <c r="BM1383" s="20"/>
      <c r="BN1383" s="20"/>
      <c r="BO1383" s="20"/>
      <c r="BP1383" s="20"/>
      <c r="BQ1383" s="20"/>
      <c r="BR1383" s="20"/>
      <c r="BS1383" s="20"/>
      <c r="BT1383" s="20"/>
      <c r="BU1383" s="20"/>
    </row>
    <row r="1384" spans="1:73" x14ac:dyDescent="0.25">
      <c r="A1384" s="137"/>
      <c r="B1384" s="7">
        <v>200</v>
      </c>
      <c r="C1384" s="4" t="s">
        <v>680</v>
      </c>
      <c r="D1384" s="1" t="s">
        <v>681</v>
      </c>
      <c r="E1384" s="9"/>
      <c r="F1384" s="30"/>
      <c r="G1384" s="30"/>
      <c r="H1384" s="1"/>
      <c r="I1384" s="20"/>
      <c r="J1384" s="20"/>
      <c r="K1384" s="20"/>
      <c r="L1384" s="20"/>
      <c r="M1384" s="20"/>
      <c r="N1384" s="20"/>
      <c r="O1384" s="20"/>
      <c r="P1384" s="20"/>
      <c r="Q1384" s="20"/>
      <c r="R1384" s="20"/>
      <c r="S1384" s="20"/>
      <c r="T1384" s="20"/>
      <c r="U1384" s="20"/>
      <c r="V1384" s="20"/>
      <c r="W1384" s="20"/>
      <c r="X1384" s="20"/>
      <c r="Y1384" s="20"/>
      <c r="Z1384" s="20"/>
      <c r="AA1384" s="20"/>
      <c r="AB1384" s="20"/>
      <c r="AC1384" s="20"/>
      <c r="AD1384" s="20"/>
      <c r="AE1384" s="20"/>
      <c r="AF1384" s="20"/>
      <c r="AG1384" s="20"/>
      <c r="AH1384" s="20"/>
      <c r="AI1384" s="20"/>
      <c r="AJ1384" s="20"/>
      <c r="AK1384" s="20"/>
      <c r="AL1384" s="20"/>
      <c r="AM1384" s="20"/>
      <c r="AN1384" s="20"/>
      <c r="AO1384" s="20"/>
      <c r="AP1384" s="20"/>
      <c r="AQ1384" s="20"/>
      <c r="AR1384" s="20"/>
      <c r="AS1384" s="20"/>
      <c r="AT1384" s="20"/>
      <c r="AU1384" s="20"/>
      <c r="AV1384" s="20"/>
      <c r="AW1384" s="20"/>
      <c r="AX1384" s="20"/>
      <c r="AY1384" s="20"/>
      <c r="AZ1384" s="20"/>
      <c r="BA1384" s="20"/>
      <c r="BB1384" s="20"/>
      <c r="BC1384" s="20"/>
      <c r="BD1384" s="20"/>
      <c r="BE1384" s="20"/>
      <c r="BF1384" s="20"/>
      <c r="BG1384" s="20"/>
      <c r="BH1384" s="20"/>
      <c r="BI1384" s="20"/>
      <c r="BJ1384" s="20"/>
      <c r="BK1384" s="20"/>
      <c r="BL1384" s="20"/>
      <c r="BM1384" s="20"/>
      <c r="BN1384" s="20"/>
      <c r="BO1384" s="20"/>
      <c r="BP1384" s="20"/>
      <c r="BQ1384" s="20"/>
      <c r="BR1384" s="20"/>
      <c r="BS1384" s="20"/>
      <c r="BT1384" s="20"/>
      <c r="BU1384" s="20"/>
    </row>
    <row r="1385" spans="1:73" x14ac:dyDescent="0.25">
      <c r="A1385" s="137"/>
      <c r="B1385" s="7">
        <v>65</v>
      </c>
      <c r="C1385" s="4" t="s">
        <v>682</v>
      </c>
      <c r="D1385" s="1" t="s">
        <v>683</v>
      </c>
      <c r="E1385" s="9"/>
      <c r="F1385" s="30"/>
      <c r="G1385" s="30"/>
      <c r="H1385" s="1"/>
      <c r="I1385" s="20"/>
      <c r="J1385" s="20"/>
      <c r="K1385" s="20"/>
      <c r="L1385" s="20"/>
      <c r="M1385" s="20"/>
      <c r="N1385" s="20"/>
      <c r="O1385" s="20"/>
      <c r="P1385" s="20"/>
      <c r="Q1385" s="20"/>
      <c r="R1385" s="20"/>
      <c r="S1385" s="20"/>
      <c r="T1385" s="20"/>
      <c r="U1385" s="20"/>
      <c r="V1385" s="20"/>
      <c r="W1385" s="20"/>
      <c r="X1385" s="20"/>
      <c r="Y1385" s="20"/>
      <c r="Z1385" s="20"/>
      <c r="AA1385" s="20"/>
      <c r="AB1385" s="20"/>
      <c r="AC1385" s="20"/>
      <c r="AD1385" s="20"/>
      <c r="AE1385" s="20"/>
      <c r="AF1385" s="20"/>
      <c r="AG1385" s="20"/>
      <c r="AH1385" s="20"/>
      <c r="AI1385" s="20"/>
      <c r="AJ1385" s="20"/>
      <c r="AK1385" s="20"/>
      <c r="AL1385" s="20"/>
      <c r="AM1385" s="20"/>
      <c r="AN1385" s="20"/>
      <c r="AO1385" s="20"/>
      <c r="AP1385" s="20"/>
      <c r="AQ1385" s="20"/>
      <c r="AR1385" s="20"/>
      <c r="AS1385" s="20"/>
      <c r="AT1385" s="20"/>
      <c r="AU1385" s="20"/>
      <c r="AV1385" s="20"/>
      <c r="AW1385" s="20"/>
      <c r="AX1385" s="20"/>
      <c r="AY1385" s="20"/>
      <c r="AZ1385" s="20"/>
      <c r="BA1385" s="20"/>
      <c r="BB1385" s="20"/>
      <c r="BC1385" s="20"/>
      <c r="BD1385" s="20"/>
      <c r="BE1385" s="20"/>
      <c r="BF1385" s="20"/>
      <c r="BG1385" s="20"/>
      <c r="BH1385" s="20"/>
      <c r="BI1385" s="20"/>
      <c r="BJ1385" s="20"/>
      <c r="BK1385" s="20"/>
      <c r="BL1385" s="20"/>
      <c r="BM1385" s="20"/>
      <c r="BN1385" s="20"/>
      <c r="BO1385" s="20"/>
      <c r="BP1385" s="20"/>
      <c r="BQ1385" s="20"/>
      <c r="BR1385" s="20"/>
      <c r="BS1385" s="20"/>
      <c r="BT1385" s="20"/>
      <c r="BU1385" s="20"/>
    </row>
    <row r="1386" spans="1:73" x14ac:dyDescent="0.25">
      <c r="A1386" s="137"/>
      <c r="B1386" s="7">
        <v>18</v>
      </c>
      <c r="C1386" s="4" t="s">
        <v>684</v>
      </c>
      <c r="D1386" s="1" t="s">
        <v>685</v>
      </c>
      <c r="E1386" s="9"/>
      <c r="F1386" s="30"/>
      <c r="G1386" s="30"/>
      <c r="H1386" s="1"/>
      <c r="I1386" s="20"/>
      <c r="J1386" s="20"/>
      <c r="K1386" s="20"/>
      <c r="L1386" s="20"/>
      <c r="M1386" s="20"/>
      <c r="N1386" s="20"/>
      <c r="O1386" s="20"/>
      <c r="P1386" s="20"/>
      <c r="Q1386" s="20"/>
      <c r="R1386" s="20"/>
      <c r="S1386" s="20"/>
      <c r="T1386" s="20"/>
      <c r="U1386" s="20"/>
      <c r="V1386" s="20"/>
      <c r="W1386" s="20"/>
      <c r="X1386" s="20"/>
      <c r="Y1386" s="20"/>
      <c r="Z1386" s="20"/>
      <c r="AA1386" s="20"/>
      <c r="AB1386" s="20"/>
      <c r="AC1386" s="20"/>
      <c r="AD1386" s="20"/>
      <c r="AE1386" s="20"/>
      <c r="AF1386" s="20"/>
      <c r="AG1386" s="20"/>
      <c r="AH1386" s="20"/>
      <c r="AI1386" s="20"/>
      <c r="AJ1386" s="20"/>
      <c r="AK1386" s="20"/>
      <c r="AL1386" s="20"/>
      <c r="AM1386" s="20"/>
      <c r="AN1386" s="20"/>
      <c r="AO1386" s="20"/>
      <c r="AP1386" s="20"/>
      <c r="AQ1386" s="20"/>
      <c r="AR1386" s="20"/>
      <c r="AS1386" s="20"/>
      <c r="AT1386" s="20"/>
      <c r="AU1386" s="20"/>
      <c r="AV1386" s="20"/>
      <c r="AW1386" s="20"/>
      <c r="AX1386" s="20"/>
      <c r="AY1386" s="20"/>
      <c r="AZ1386" s="20"/>
      <c r="BA1386" s="20"/>
      <c r="BB1386" s="20"/>
      <c r="BC1386" s="20"/>
      <c r="BD1386" s="20"/>
      <c r="BE1386" s="20"/>
      <c r="BF1386" s="20"/>
      <c r="BG1386" s="20"/>
      <c r="BH1386" s="20"/>
      <c r="BI1386" s="20"/>
      <c r="BJ1386" s="20"/>
      <c r="BK1386" s="20"/>
      <c r="BL1386" s="20"/>
      <c r="BM1386" s="20"/>
      <c r="BN1386" s="20"/>
      <c r="BO1386" s="20"/>
      <c r="BP1386" s="20"/>
      <c r="BQ1386" s="20"/>
      <c r="BR1386" s="20"/>
      <c r="BS1386" s="20"/>
      <c r="BT1386" s="20"/>
      <c r="BU1386" s="20"/>
    </row>
    <row r="1387" spans="1:73" x14ac:dyDescent="0.25">
      <c r="A1387" s="137"/>
      <c r="B1387" s="7">
        <v>2</v>
      </c>
      <c r="C1387" s="4" t="s">
        <v>686</v>
      </c>
      <c r="D1387" s="1" t="s">
        <v>687</v>
      </c>
      <c r="E1387" s="9"/>
      <c r="F1387" s="30"/>
      <c r="G1387" s="30"/>
      <c r="H1387" s="1"/>
      <c r="I1387" s="20"/>
      <c r="J1387" s="20"/>
      <c r="K1387" s="20"/>
      <c r="L1387" s="20"/>
      <c r="M1387" s="20"/>
      <c r="N1387" s="20"/>
      <c r="O1387" s="20"/>
      <c r="P1387" s="20"/>
      <c r="Q1387" s="20"/>
      <c r="R1387" s="20"/>
      <c r="S1387" s="20"/>
      <c r="T1387" s="20"/>
      <c r="U1387" s="20"/>
      <c r="V1387" s="20"/>
      <c r="W1387" s="20"/>
      <c r="X1387" s="20"/>
      <c r="Y1387" s="20"/>
      <c r="Z1387" s="20"/>
      <c r="AA1387" s="20"/>
      <c r="AB1387" s="20"/>
      <c r="AC1387" s="20"/>
      <c r="AD1387" s="20"/>
      <c r="AE1387" s="20"/>
      <c r="AF1387" s="20"/>
      <c r="AG1387" s="20"/>
      <c r="AH1387" s="20"/>
      <c r="AI1387" s="20"/>
      <c r="AJ1387" s="20"/>
      <c r="AK1387" s="20"/>
      <c r="AL1387" s="20"/>
      <c r="AM1387" s="20"/>
      <c r="AN1387" s="20"/>
      <c r="AO1387" s="20"/>
      <c r="AP1387" s="20"/>
      <c r="AQ1387" s="20"/>
      <c r="AR1387" s="20"/>
      <c r="AS1387" s="20"/>
      <c r="AT1387" s="20"/>
      <c r="AU1387" s="20"/>
      <c r="AV1387" s="20"/>
      <c r="AW1387" s="20"/>
      <c r="AX1387" s="20"/>
      <c r="AY1387" s="20"/>
      <c r="AZ1387" s="20"/>
      <c r="BA1387" s="20"/>
      <c r="BB1387" s="20"/>
      <c r="BC1387" s="20"/>
      <c r="BD1387" s="20"/>
      <c r="BE1387" s="20"/>
      <c r="BF1387" s="20"/>
      <c r="BG1387" s="20"/>
      <c r="BH1387" s="20"/>
      <c r="BI1387" s="20"/>
      <c r="BJ1387" s="20"/>
      <c r="BK1387" s="20"/>
      <c r="BL1387" s="20"/>
      <c r="BM1387" s="20"/>
      <c r="BN1387" s="20"/>
      <c r="BO1387" s="20"/>
      <c r="BP1387" s="20"/>
      <c r="BQ1387" s="20"/>
      <c r="BR1387" s="20"/>
      <c r="BS1387" s="20"/>
      <c r="BT1387" s="20"/>
      <c r="BU1387" s="20"/>
    </row>
    <row r="1388" spans="1:73" x14ac:dyDescent="0.25">
      <c r="A1388" s="137"/>
      <c r="B1388" s="7">
        <v>266</v>
      </c>
      <c r="C1388" s="4" t="s">
        <v>688</v>
      </c>
      <c r="D1388" s="1" t="s">
        <v>689</v>
      </c>
      <c r="E1388" s="9"/>
      <c r="F1388" s="30"/>
      <c r="G1388" s="61"/>
      <c r="H1388" s="1"/>
      <c r="I1388" s="20"/>
      <c r="J1388" s="20"/>
      <c r="K1388" s="20"/>
      <c r="L1388" s="20"/>
      <c r="M1388" s="20"/>
      <c r="N1388" s="20"/>
      <c r="O1388" s="20"/>
      <c r="P1388" s="20"/>
      <c r="Q1388" s="20"/>
      <c r="R1388" s="20"/>
      <c r="S1388" s="20"/>
      <c r="T1388" s="20"/>
      <c r="U1388" s="20"/>
      <c r="V1388" s="20"/>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20"/>
      <c r="AR1388" s="20"/>
      <c r="AS1388" s="20"/>
      <c r="AT1388" s="20"/>
      <c r="AU1388" s="20"/>
      <c r="AV1388" s="20"/>
      <c r="AW1388" s="20"/>
      <c r="AX1388" s="20"/>
      <c r="AY1388" s="20"/>
      <c r="AZ1388" s="20"/>
      <c r="BA1388" s="20"/>
      <c r="BB1388" s="20"/>
      <c r="BC1388" s="20"/>
      <c r="BD1388" s="20"/>
      <c r="BE1388" s="20"/>
      <c r="BF1388" s="20"/>
      <c r="BG1388" s="20"/>
      <c r="BH1388" s="20"/>
      <c r="BI1388" s="20"/>
      <c r="BJ1388" s="20"/>
      <c r="BK1388" s="20"/>
      <c r="BL1388" s="20"/>
      <c r="BM1388" s="20"/>
      <c r="BN1388" s="20"/>
      <c r="BO1388" s="20"/>
      <c r="BP1388" s="20"/>
      <c r="BQ1388" s="20"/>
      <c r="BR1388" s="20"/>
      <c r="BS1388" s="20"/>
      <c r="BT1388" s="20"/>
      <c r="BU1388" s="20"/>
    </row>
    <row r="1389" spans="1:73" x14ac:dyDescent="0.25">
      <c r="A1389" s="141">
        <v>996070</v>
      </c>
      <c r="B1389" s="159"/>
      <c r="C1389" s="126" t="s">
        <v>909</v>
      </c>
      <c r="D1389" s="93" t="s">
        <v>920</v>
      </c>
      <c r="E1389" s="88"/>
      <c r="F1389" s="94">
        <v>1570</v>
      </c>
      <c r="G1389" s="232">
        <f t="shared" ref="G1389" si="104">F1389/100*50</f>
        <v>785</v>
      </c>
      <c r="H1389" s="88" t="s">
        <v>602</v>
      </c>
      <c r="I1389" s="20"/>
      <c r="J1389" s="20"/>
      <c r="K1389" s="20"/>
      <c r="L1389" s="20"/>
      <c r="M1389" s="20"/>
      <c r="N1389" s="20"/>
      <c r="O1389" s="20"/>
      <c r="P1389" s="20"/>
      <c r="Q1389" s="20"/>
      <c r="R1389" s="20"/>
      <c r="S1389" s="20"/>
      <c r="T1389" s="20"/>
      <c r="U1389" s="20"/>
      <c r="V1389" s="20"/>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20"/>
      <c r="AR1389" s="20"/>
      <c r="AS1389" s="20"/>
      <c r="AT1389" s="20"/>
      <c r="AU1389" s="20"/>
      <c r="AV1389" s="20"/>
      <c r="AW1389" s="20"/>
      <c r="AX1389" s="20"/>
      <c r="AY1389" s="20"/>
      <c r="AZ1389" s="20"/>
      <c r="BA1389" s="20"/>
      <c r="BB1389" s="20"/>
      <c r="BC1389" s="20"/>
      <c r="BD1389" s="20"/>
      <c r="BE1389" s="20"/>
      <c r="BF1389" s="20"/>
      <c r="BG1389" s="20"/>
      <c r="BH1389" s="20"/>
      <c r="BI1389" s="20"/>
      <c r="BJ1389" s="20"/>
      <c r="BK1389" s="20"/>
      <c r="BL1389" s="20"/>
      <c r="BM1389" s="20"/>
      <c r="BN1389" s="20"/>
      <c r="BO1389" s="20"/>
      <c r="BP1389" s="20"/>
      <c r="BQ1389" s="20"/>
      <c r="BR1389" s="20"/>
      <c r="BS1389" s="20"/>
      <c r="BT1389" s="20"/>
      <c r="BU1389" s="20"/>
    </row>
    <row r="1390" spans="1:73" x14ac:dyDescent="0.25">
      <c r="A1390" s="138"/>
      <c r="B1390" s="7">
        <v>59</v>
      </c>
      <c r="C1390" s="3" t="s">
        <v>1320</v>
      </c>
      <c r="D1390" s="19" t="s">
        <v>1220</v>
      </c>
      <c r="E1390" s="1"/>
      <c r="F1390" s="91"/>
      <c r="G1390" s="91"/>
      <c r="H1390" s="1"/>
      <c r="I1390" s="20"/>
      <c r="J1390" s="20"/>
      <c r="K1390" s="20"/>
      <c r="L1390" s="20"/>
      <c r="M1390" s="20"/>
      <c r="N1390" s="20"/>
      <c r="O1390" s="20"/>
      <c r="P1390" s="20"/>
      <c r="Q1390" s="20"/>
      <c r="R1390" s="20"/>
      <c r="S1390" s="20"/>
      <c r="T1390" s="20"/>
      <c r="U1390" s="20"/>
      <c r="V1390" s="20"/>
      <c r="W1390" s="20"/>
      <c r="X1390" s="20"/>
      <c r="Y1390" s="20"/>
      <c r="Z1390" s="20"/>
      <c r="AA1390" s="20"/>
      <c r="AB1390" s="20"/>
      <c r="AC1390" s="20"/>
      <c r="AD1390" s="20"/>
      <c r="AE1390" s="20"/>
      <c r="AF1390" s="20"/>
      <c r="AG1390" s="20"/>
      <c r="AH1390" s="20"/>
      <c r="AI1390" s="20"/>
      <c r="AJ1390" s="20"/>
      <c r="AK1390" s="20"/>
      <c r="AL1390" s="20"/>
      <c r="AM1390" s="20"/>
      <c r="AN1390" s="20"/>
      <c r="AO1390" s="20"/>
      <c r="AP1390" s="20"/>
      <c r="AQ1390" s="20"/>
      <c r="AR1390" s="20"/>
      <c r="AS1390" s="20"/>
      <c r="AT1390" s="20"/>
      <c r="AU1390" s="20"/>
      <c r="AV1390" s="20"/>
      <c r="AW1390" s="20"/>
      <c r="AX1390" s="20"/>
      <c r="AY1390" s="20"/>
      <c r="AZ1390" s="20"/>
      <c r="BA1390" s="20"/>
      <c r="BB1390" s="20"/>
      <c r="BC1390" s="20"/>
      <c r="BD1390" s="20"/>
      <c r="BE1390" s="20"/>
      <c r="BF1390" s="20"/>
      <c r="BG1390" s="20"/>
      <c r="BH1390" s="20"/>
      <c r="BI1390" s="20"/>
      <c r="BJ1390" s="20"/>
      <c r="BK1390" s="20"/>
      <c r="BL1390" s="20"/>
      <c r="BM1390" s="20"/>
      <c r="BN1390" s="20"/>
      <c r="BO1390" s="20"/>
      <c r="BP1390" s="20"/>
      <c r="BQ1390" s="20"/>
      <c r="BR1390" s="20"/>
      <c r="BS1390" s="20"/>
      <c r="BT1390" s="20"/>
      <c r="BU1390" s="20"/>
    </row>
    <row r="1391" spans="1:73" x14ac:dyDescent="0.25">
      <c r="A1391" s="138"/>
      <c r="B1391" s="7">
        <v>1</v>
      </c>
      <c r="C1391" s="3" t="s">
        <v>1321</v>
      </c>
      <c r="D1391" s="19" t="s">
        <v>1219</v>
      </c>
      <c r="E1391" s="1"/>
      <c r="F1391" s="91"/>
      <c r="G1391" s="91"/>
      <c r="H1391" s="1"/>
      <c r="I1391" s="20"/>
      <c r="J1391" s="20"/>
      <c r="K1391" s="20"/>
      <c r="L1391" s="20"/>
      <c r="M1391" s="20"/>
      <c r="N1391" s="20"/>
      <c r="O1391" s="20"/>
      <c r="P1391" s="20"/>
      <c r="Q1391" s="20"/>
      <c r="R1391" s="20"/>
      <c r="S1391" s="20"/>
      <c r="T1391" s="20"/>
      <c r="U1391" s="20"/>
      <c r="V1391" s="20"/>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20"/>
      <c r="AR1391" s="20"/>
      <c r="AS1391" s="20"/>
      <c r="AT1391" s="20"/>
      <c r="AU1391" s="20"/>
      <c r="AV1391" s="20"/>
      <c r="AW1391" s="20"/>
      <c r="AX1391" s="20"/>
      <c r="AY1391" s="20"/>
      <c r="AZ1391" s="20"/>
      <c r="BA1391" s="20"/>
      <c r="BB1391" s="20"/>
      <c r="BC1391" s="20"/>
      <c r="BD1391" s="20"/>
      <c r="BE1391" s="20"/>
      <c r="BF1391" s="20"/>
      <c r="BG1391" s="20"/>
      <c r="BH1391" s="20"/>
      <c r="BI1391" s="20"/>
      <c r="BJ1391" s="20"/>
      <c r="BK1391" s="20"/>
      <c r="BL1391" s="20"/>
      <c r="BM1391" s="20"/>
      <c r="BN1391" s="20"/>
      <c r="BO1391" s="20"/>
      <c r="BP1391" s="20"/>
      <c r="BQ1391" s="20"/>
      <c r="BR1391" s="20"/>
      <c r="BS1391" s="20"/>
      <c r="BT1391" s="20"/>
      <c r="BU1391" s="20"/>
    </row>
    <row r="1392" spans="1:73" x14ac:dyDescent="0.25">
      <c r="A1392" s="138"/>
      <c r="B1392" s="7">
        <v>86</v>
      </c>
      <c r="C1392" s="3" t="s">
        <v>1322</v>
      </c>
      <c r="D1392" s="19" t="s">
        <v>1221</v>
      </c>
      <c r="E1392" s="1"/>
      <c r="F1392" s="91"/>
      <c r="G1392" s="91"/>
      <c r="H1392" s="1"/>
    </row>
    <row r="1393" spans="1:73" x14ac:dyDescent="0.25">
      <c r="A1393" s="139"/>
      <c r="B1393" s="27">
        <v>3</v>
      </c>
      <c r="C1393" s="32" t="s">
        <v>1323</v>
      </c>
      <c r="D1393" s="45" t="s">
        <v>1222</v>
      </c>
      <c r="E1393" s="12"/>
      <c r="F1393" s="95"/>
      <c r="G1393" s="95"/>
      <c r="H1393" s="82"/>
    </row>
    <row r="1394" spans="1:73" x14ac:dyDescent="0.25">
      <c r="A1394" s="137"/>
      <c r="B1394" s="7"/>
      <c r="C1394" s="21" t="s">
        <v>1759</v>
      </c>
      <c r="D1394" s="1"/>
      <c r="E1394" s="6"/>
      <c r="F1394" s="60">
        <v>1800</v>
      </c>
      <c r="G1394" s="232">
        <f t="shared" ref="G1394" si="105">F1394/100*50</f>
        <v>900</v>
      </c>
      <c r="H1394" s="6" t="s">
        <v>205</v>
      </c>
    </row>
    <row r="1395" spans="1:73" x14ac:dyDescent="0.25">
      <c r="A1395" s="137"/>
      <c r="B1395" s="7">
        <v>40</v>
      </c>
      <c r="C1395" s="1" t="s">
        <v>1227</v>
      </c>
      <c r="D1395" s="1" t="s">
        <v>1228</v>
      </c>
      <c r="E1395" s="6">
        <f>22.86/2</f>
        <v>11.43</v>
      </c>
      <c r="F1395" s="91">
        <f t="shared" ref="F1395:F1402" si="106">B1395*E1395</f>
        <v>457.2</v>
      </c>
      <c r="G1395" s="91"/>
      <c r="H1395" s="6"/>
    </row>
    <row r="1396" spans="1:73" x14ac:dyDescent="0.25">
      <c r="A1396" s="137"/>
      <c r="B1396" s="7">
        <v>66</v>
      </c>
      <c r="C1396" s="1" t="s">
        <v>1229</v>
      </c>
      <c r="D1396" s="1" t="s">
        <v>1230</v>
      </c>
      <c r="E1396" s="6">
        <v>12</v>
      </c>
      <c r="F1396" s="91">
        <f t="shared" si="106"/>
        <v>792</v>
      </c>
      <c r="G1396" s="91"/>
      <c r="H1396" s="6"/>
    </row>
    <row r="1397" spans="1:73" x14ac:dyDescent="0.25">
      <c r="A1397" s="137"/>
      <c r="B1397" s="7">
        <v>9</v>
      </c>
      <c r="C1397" s="1" t="s">
        <v>1231</v>
      </c>
      <c r="D1397" s="1" t="s">
        <v>1232</v>
      </c>
      <c r="E1397" s="6">
        <v>12</v>
      </c>
      <c r="F1397" s="91">
        <f t="shared" si="106"/>
        <v>108</v>
      </c>
      <c r="G1397" s="91"/>
      <c r="H1397" s="6"/>
    </row>
    <row r="1398" spans="1:73" x14ac:dyDescent="0.25">
      <c r="A1398" s="137"/>
      <c r="B1398" s="7">
        <v>1</v>
      </c>
      <c r="C1398" s="1" t="s">
        <v>1233</v>
      </c>
      <c r="D1398" s="1" t="s">
        <v>1234</v>
      </c>
      <c r="E1398" s="6">
        <v>8</v>
      </c>
      <c r="F1398" s="91">
        <f t="shared" si="106"/>
        <v>8</v>
      </c>
      <c r="G1398" s="91"/>
      <c r="H1398" s="6"/>
    </row>
    <row r="1399" spans="1:73" x14ac:dyDescent="0.25">
      <c r="A1399" s="137"/>
      <c r="B1399" s="7">
        <v>5</v>
      </c>
      <c r="C1399" s="1" t="s">
        <v>1235</v>
      </c>
      <c r="D1399" s="1" t="s">
        <v>1236</v>
      </c>
      <c r="E1399" s="6">
        <f>17.55/2</f>
        <v>8.7750000000000004</v>
      </c>
      <c r="F1399" s="91">
        <f t="shared" si="106"/>
        <v>43.875</v>
      </c>
      <c r="G1399" s="91"/>
      <c r="H1399" s="6"/>
    </row>
    <row r="1400" spans="1:73" x14ac:dyDescent="0.25">
      <c r="A1400" s="137"/>
      <c r="B1400" s="7">
        <v>3</v>
      </c>
      <c r="C1400" s="1" t="s">
        <v>1237</v>
      </c>
      <c r="D1400" s="1" t="s">
        <v>1238</v>
      </c>
      <c r="E1400" s="6">
        <f>8.44/2</f>
        <v>4.22</v>
      </c>
      <c r="F1400" s="91">
        <f t="shared" si="106"/>
        <v>12.66</v>
      </c>
      <c r="G1400" s="91"/>
      <c r="H1400" s="6"/>
    </row>
    <row r="1401" spans="1:73" x14ac:dyDescent="0.25">
      <c r="A1401" s="137"/>
      <c r="B1401" s="7">
        <v>1</v>
      </c>
      <c r="C1401" s="1" t="s">
        <v>1239</v>
      </c>
      <c r="D1401" s="1" t="s">
        <v>1240</v>
      </c>
      <c r="E1401" s="6">
        <v>25</v>
      </c>
      <c r="F1401" s="91">
        <f t="shared" si="106"/>
        <v>25</v>
      </c>
      <c r="G1401" s="91"/>
      <c r="H1401" s="6"/>
    </row>
    <row r="1402" spans="1:73" s="12" customFormat="1" x14ac:dyDescent="0.25">
      <c r="A1402" s="134"/>
      <c r="B1402" s="27">
        <v>13</v>
      </c>
      <c r="C1402" s="12" t="s">
        <v>1241</v>
      </c>
      <c r="D1402" s="12" t="s">
        <v>1242</v>
      </c>
      <c r="E1402" s="28">
        <v>28</v>
      </c>
      <c r="F1402" s="95">
        <f t="shared" si="106"/>
        <v>364</v>
      </c>
      <c r="G1402" s="95"/>
      <c r="H1402" s="28"/>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row>
    <row r="1403" spans="1:73" x14ac:dyDescent="0.25">
      <c r="A1403" s="137"/>
      <c r="B1403" s="7"/>
      <c r="C1403" s="21" t="s">
        <v>1758</v>
      </c>
      <c r="D1403" s="1"/>
      <c r="E1403" s="6"/>
      <c r="F1403" s="60">
        <v>1460</v>
      </c>
      <c r="G1403" s="232">
        <f t="shared" ref="G1403" si="107">F1403/100*50</f>
        <v>730</v>
      </c>
      <c r="H1403" s="6" t="s">
        <v>205</v>
      </c>
    </row>
    <row r="1404" spans="1:73" x14ac:dyDescent="0.25">
      <c r="A1404" s="137"/>
      <c r="B1404" s="7">
        <v>17</v>
      </c>
      <c r="C1404" s="1" t="s">
        <v>1243</v>
      </c>
      <c r="D1404" s="1" t="s">
        <v>1244</v>
      </c>
      <c r="E1404" s="6">
        <v>11</v>
      </c>
      <c r="F1404" s="91">
        <f>B1404*E1404</f>
        <v>187</v>
      </c>
      <c r="G1404" s="91"/>
      <c r="H1404" s="6"/>
    </row>
    <row r="1405" spans="1:73" x14ac:dyDescent="0.25">
      <c r="A1405" s="137"/>
      <c r="B1405" s="7">
        <v>57</v>
      </c>
      <c r="C1405" s="1" t="s">
        <v>1227</v>
      </c>
      <c r="D1405" s="1" t="s">
        <v>1228</v>
      </c>
      <c r="E1405" s="6">
        <f>22.86/2</f>
        <v>11.43</v>
      </c>
      <c r="F1405" s="91">
        <f>B1405*E1405</f>
        <v>651.51</v>
      </c>
      <c r="G1405" s="91"/>
      <c r="H1405" s="6"/>
    </row>
    <row r="1406" spans="1:73" x14ac:dyDescent="0.25">
      <c r="A1406" s="137"/>
      <c r="B1406" s="7">
        <v>2</v>
      </c>
      <c r="C1406" s="1" t="s">
        <v>1245</v>
      </c>
      <c r="D1406" s="1" t="s">
        <v>1246</v>
      </c>
      <c r="E1406" s="6">
        <v>7.5</v>
      </c>
      <c r="F1406" s="91">
        <f>B1406*E1406</f>
        <v>15</v>
      </c>
      <c r="G1406" s="91"/>
      <c r="H1406" s="6"/>
    </row>
    <row r="1407" spans="1:73" x14ac:dyDescent="0.25">
      <c r="A1407" s="137"/>
      <c r="B1407" s="7">
        <v>26</v>
      </c>
      <c r="C1407" s="1" t="s">
        <v>1247</v>
      </c>
      <c r="D1407" s="1" t="s">
        <v>1248</v>
      </c>
      <c r="E1407" s="6">
        <v>9</v>
      </c>
      <c r="F1407" s="91">
        <f>B1407*E1407</f>
        <v>234</v>
      </c>
      <c r="G1407" s="91"/>
      <c r="H1407" s="6"/>
    </row>
    <row r="1408" spans="1:73" s="12" customFormat="1" x14ac:dyDescent="0.25">
      <c r="A1408" s="134"/>
      <c r="B1408" s="27">
        <v>27</v>
      </c>
      <c r="C1408" s="12" t="s">
        <v>1250</v>
      </c>
      <c r="D1408" s="12" t="s">
        <v>1251</v>
      </c>
      <c r="E1408" s="28">
        <v>15</v>
      </c>
      <c r="F1408" s="95">
        <f>B1408*E1408</f>
        <v>405</v>
      </c>
      <c r="G1408" s="95"/>
      <c r="H1408" s="28"/>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row>
    <row r="1409" spans="1:73" x14ac:dyDescent="0.25">
      <c r="A1409" s="137"/>
      <c r="B1409" s="7"/>
      <c r="C1409" s="21" t="s">
        <v>1757</v>
      </c>
      <c r="D1409" s="1"/>
      <c r="E1409" s="6"/>
      <c r="F1409" s="60">
        <v>130</v>
      </c>
      <c r="G1409" s="231">
        <f t="shared" ref="G1409" si="108">F1409/100*50</f>
        <v>65</v>
      </c>
      <c r="H1409" s="6" t="s">
        <v>205</v>
      </c>
    </row>
    <row r="1410" spans="1:73" x14ac:dyDescent="0.25">
      <c r="A1410" s="137"/>
      <c r="B1410" s="7">
        <v>20</v>
      </c>
      <c r="C1410" s="1" t="s">
        <v>1252</v>
      </c>
      <c r="D1410" s="1" t="s">
        <v>1253</v>
      </c>
      <c r="E1410" s="6">
        <f>6.1/2</f>
        <v>3.05</v>
      </c>
      <c r="F1410" s="91">
        <f>B1410*E1410</f>
        <v>61</v>
      </c>
      <c r="G1410" s="91"/>
      <c r="H1410" s="6"/>
    </row>
    <row r="1411" spans="1:73" x14ac:dyDescent="0.25">
      <c r="A1411" s="137"/>
      <c r="B1411" s="7">
        <v>2</v>
      </c>
      <c r="C1411" s="1" t="s">
        <v>1282</v>
      </c>
      <c r="D1411" s="1" t="s">
        <v>1280</v>
      </c>
      <c r="E1411" s="6">
        <v>2</v>
      </c>
      <c r="F1411" s="91">
        <f>B1411*E1411</f>
        <v>4</v>
      </c>
      <c r="G1411" s="91"/>
      <c r="H1411" s="6"/>
    </row>
    <row r="1412" spans="1:73" x14ac:dyDescent="0.25">
      <c r="A1412" s="137"/>
      <c r="B1412" s="7">
        <v>2</v>
      </c>
      <c r="C1412" s="1" t="s">
        <v>1283</v>
      </c>
      <c r="D1412" s="1" t="s">
        <v>1281</v>
      </c>
      <c r="E1412" s="6">
        <v>6</v>
      </c>
      <c r="F1412" s="91">
        <f>B1412*E1412</f>
        <v>12</v>
      </c>
      <c r="G1412" s="91"/>
      <c r="H1412" s="6"/>
    </row>
    <row r="1413" spans="1:73" x14ac:dyDescent="0.25">
      <c r="A1413" s="137"/>
      <c r="B1413" s="7">
        <v>3</v>
      </c>
      <c r="C1413" s="1" t="s">
        <v>1284</v>
      </c>
      <c r="D1413" s="1" t="s">
        <v>1278</v>
      </c>
      <c r="E1413" s="6">
        <f>7.22/2</f>
        <v>3.61</v>
      </c>
      <c r="F1413" s="91">
        <f>B1413*E1413</f>
        <v>10.83</v>
      </c>
      <c r="G1413" s="91"/>
      <c r="H1413" s="6"/>
    </row>
    <row r="1414" spans="1:73" s="12" customFormat="1" x14ac:dyDescent="0.25">
      <c r="A1414" s="134"/>
      <c r="B1414" s="27">
        <v>13</v>
      </c>
      <c r="C1414" s="12" t="s">
        <v>1285</v>
      </c>
      <c r="D1414" s="12" t="s">
        <v>1279</v>
      </c>
      <c r="E1414" s="28">
        <f>7.64/2</f>
        <v>3.82</v>
      </c>
      <c r="F1414" s="95">
        <f>B1414*E1414</f>
        <v>49.66</v>
      </c>
      <c r="G1414" s="95"/>
      <c r="H1414" s="28"/>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row>
    <row r="1415" spans="1:73" x14ac:dyDescent="0.25">
      <c r="A1415" s="137"/>
      <c r="B1415" s="7"/>
      <c r="C1415" s="21" t="s">
        <v>1756</v>
      </c>
      <c r="D1415" s="1"/>
      <c r="E1415" s="6"/>
      <c r="F1415" s="60">
        <v>1700</v>
      </c>
      <c r="G1415" s="232">
        <f t="shared" ref="G1415" si="109">F1415/100*50</f>
        <v>850</v>
      </c>
      <c r="H1415" s="6" t="s">
        <v>205</v>
      </c>
    </row>
    <row r="1416" spans="1:73" x14ac:dyDescent="0.25">
      <c r="A1416" s="137"/>
      <c r="B1416" s="7">
        <v>34</v>
      </c>
      <c r="C1416" s="1" t="s">
        <v>1254</v>
      </c>
      <c r="D1416" s="1" t="s">
        <v>1260</v>
      </c>
      <c r="E1416" s="6">
        <f>13.01/2</f>
        <v>6.5049999999999999</v>
      </c>
      <c r="F1416" s="91">
        <f t="shared" ref="F1416:F1425" si="110">B1416*E1416</f>
        <v>221.17</v>
      </c>
      <c r="G1416" s="91"/>
      <c r="H1416" s="6"/>
    </row>
    <row r="1417" spans="1:73" x14ac:dyDescent="0.25">
      <c r="A1417" s="137"/>
      <c r="B1417" s="7">
        <v>20</v>
      </c>
      <c r="C1417" s="1" t="s">
        <v>1255</v>
      </c>
      <c r="D1417" s="1" t="s">
        <v>1261</v>
      </c>
      <c r="E1417" s="6">
        <v>17.5</v>
      </c>
      <c r="F1417" s="91">
        <f t="shared" si="110"/>
        <v>350</v>
      </c>
      <c r="G1417" s="91"/>
      <c r="H1417" s="6"/>
    </row>
    <row r="1418" spans="1:73" x14ac:dyDescent="0.25">
      <c r="A1418" s="137"/>
      <c r="B1418" s="7">
        <v>25</v>
      </c>
      <c r="C1418" s="1" t="s">
        <v>1256</v>
      </c>
      <c r="D1418" s="1" t="s">
        <v>1262</v>
      </c>
      <c r="E1418" s="6">
        <v>20</v>
      </c>
      <c r="F1418" s="91">
        <f t="shared" si="110"/>
        <v>500</v>
      </c>
      <c r="G1418" s="91"/>
      <c r="H1418" s="6"/>
    </row>
    <row r="1419" spans="1:73" x14ac:dyDescent="0.25">
      <c r="A1419" s="137"/>
      <c r="B1419" s="7">
        <v>8</v>
      </c>
      <c r="C1419" s="1" t="s">
        <v>1250</v>
      </c>
      <c r="D1419" s="1" t="s">
        <v>1251</v>
      </c>
      <c r="E1419" s="6">
        <v>15</v>
      </c>
      <c r="F1419" s="91">
        <f t="shared" si="110"/>
        <v>120</v>
      </c>
      <c r="G1419" s="91"/>
      <c r="H1419" s="6"/>
    </row>
    <row r="1420" spans="1:73" x14ac:dyDescent="0.25">
      <c r="A1420" s="137"/>
      <c r="B1420" s="7">
        <v>12</v>
      </c>
      <c r="C1420" s="1" t="s">
        <v>1257</v>
      </c>
      <c r="D1420" s="1" t="s">
        <v>1263</v>
      </c>
      <c r="E1420" s="6">
        <f>23.76/2</f>
        <v>11.88</v>
      </c>
      <c r="F1420" s="91">
        <f t="shared" si="110"/>
        <v>142.56</v>
      </c>
      <c r="G1420" s="91"/>
      <c r="H1420" s="6"/>
    </row>
    <row r="1421" spans="1:73" x14ac:dyDescent="0.25">
      <c r="A1421" s="137"/>
      <c r="B1421" s="7">
        <v>2</v>
      </c>
      <c r="C1421" s="1" t="s">
        <v>1258</v>
      </c>
      <c r="D1421" s="1" t="s">
        <v>1236</v>
      </c>
      <c r="E1421" s="6">
        <f>17.55/2</f>
        <v>8.7750000000000004</v>
      </c>
      <c r="F1421" s="91">
        <f t="shared" si="110"/>
        <v>17.55</v>
      </c>
      <c r="G1421" s="91"/>
      <c r="H1421" s="6"/>
    </row>
    <row r="1422" spans="1:73" x14ac:dyDescent="0.25">
      <c r="A1422" s="137"/>
      <c r="B1422" s="7">
        <v>1</v>
      </c>
      <c r="C1422" s="1" t="s">
        <v>1249</v>
      </c>
      <c r="D1422" s="1" t="s">
        <v>1264</v>
      </c>
      <c r="E1422" s="6">
        <f>13.93/2</f>
        <v>6.9649999999999999</v>
      </c>
      <c r="F1422" s="91">
        <f t="shared" si="110"/>
        <v>6.9649999999999999</v>
      </c>
      <c r="G1422" s="91"/>
      <c r="H1422" s="6"/>
    </row>
    <row r="1423" spans="1:73" x14ac:dyDescent="0.25">
      <c r="A1423" s="137"/>
      <c r="B1423" s="7">
        <v>1</v>
      </c>
      <c r="C1423" s="1" t="s">
        <v>1259</v>
      </c>
      <c r="D1423" s="1" t="s">
        <v>1265</v>
      </c>
      <c r="E1423" s="6">
        <f>28.86/2</f>
        <v>14.43</v>
      </c>
      <c r="F1423" s="91">
        <f t="shared" si="110"/>
        <v>14.43</v>
      </c>
      <c r="G1423" s="91"/>
      <c r="H1423" s="6"/>
    </row>
    <row r="1424" spans="1:73" x14ac:dyDescent="0.25">
      <c r="A1424" s="137"/>
      <c r="B1424" s="7">
        <v>4</v>
      </c>
      <c r="C1424" s="1" t="s">
        <v>1362</v>
      </c>
      <c r="D1424" s="1" t="s">
        <v>1266</v>
      </c>
      <c r="E1424" s="6">
        <v>3</v>
      </c>
      <c r="F1424" s="91">
        <f t="shared" si="110"/>
        <v>12</v>
      </c>
      <c r="G1424" s="91"/>
      <c r="H1424" s="6"/>
    </row>
    <row r="1425" spans="1:73" s="12" customFormat="1" x14ac:dyDescent="0.25">
      <c r="A1425" s="134"/>
      <c r="B1425" s="27">
        <v>71</v>
      </c>
      <c r="C1425" s="12" t="s">
        <v>1363</v>
      </c>
      <c r="D1425" s="12" t="s">
        <v>1234</v>
      </c>
      <c r="E1425" s="28">
        <v>5</v>
      </c>
      <c r="F1425" s="95">
        <f t="shared" si="110"/>
        <v>355</v>
      </c>
      <c r="G1425" s="95"/>
      <c r="H1425" s="28"/>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row>
    <row r="1426" spans="1:73" x14ac:dyDescent="0.25">
      <c r="A1426" s="137"/>
      <c r="B1426" s="7"/>
      <c r="C1426" s="21" t="s">
        <v>1361</v>
      </c>
      <c r="D1426" s="1"/>
      <c r="E1426" s="6"/>
      <c r="F1426" s="60">
        <v>260</v>
      </c>
      <c r="G1426" s="232">
        <f t="shared" ref="G1426" si="111">F1426/100*50</f>
        <v>130</v>
      </c>
      <c r="H1426" s="6" t="s">
        <v>205</v>
      </c>
    </row>
    <row r="1427" spans="1:73" x14ac:dyDescent="0.25">
      <c r="A1427" s="137"/>
      <c r="B1427" s="7">
        <v>1</v>
      </c>
      <c r="C1427" s="1" t="s">
        <v>1359</v>
      </c>
      <c r="D1427" s="1" t="s">
        <v>1267</v>
      </c>
      <c r="E1427" s="6">
        <f>58.4/2</f>
        <v>29.2</v>
      </c>
      <c r="F1427" s="91">
        <f t="shared" ref="F1427:F1433" si="112">B1427*E1427</f>
        <v>29.2</v>
      </c>
      <c r="G1427" s="91"/>
      <c r="H1427" s="6"/>
    </row>
    <row r="1428" spans="1:73" x14ac:dyDescent="0.25">
      <c r="A1428" s="137"/>
      <c r="B1428" s="7">
        <v>1</v>
      </c>
      <c r="C1428" s="1" t="s">
        <v>1268</v>
      </c>
      <c r="D1428" s="1" t="s">
        <v>1269</v>
      </c>
      <c r="E1428" s="6">
        <f>52.43/2</f>
        <v>26.215</v>
      </c>
      <c r="F1428" s="91">
        <f t="shared" si="112"/>
        <v>26.215</v>
      </c>
      <c r="G1428" s="91"/>
      <c r="H1428" s="6"/>
    </row>
    <row r="1429" spans="1:73" x14ac:dyDescent="0.25">
      <c r="A1429" s="137"/>
      <c r="B1429" s="7">
        <v>1</v>
      </c>
      <c r="C1429" s="1" t="s">
        <v>1277</v>
      </c>
      <c r="D1429" s="1" t="s">
        <v>1270</v>
      </c>
      <c r="E1429" s="6">
        <v>30</v>
      </c>
      <c r="F1429" s="91">
        <f t="shared" si="112"/>
        <v>30</v>
      </c>
      <c r="G1429" s="91"/>
      <c r="H1429" s="6"/>
    </row>
    <row r="1430" spans="1:73" x14ac:dyDescent="0.25">
      <c r="A1430" s="137"/>
      <c r="B1430" s="7">
        <v>1</v>
      </c>
      <c r="C1430" s="1" t="s">
        <v>1271</v>
      </c>
      <c r="D1430" s="1" t="s">
        <v>1272</v>
      </c>
      <c r="E1430" s="6">
        <f>62.23/2</f>
        <v>31.114999999999998</v>
      </c>
      <c r="F1430" s="91">
        <f t="shared" si="112"/>
        <v>31.114999999999998</v>
      </c>
      <c r="G1430" s="91"/>
      <c r="H1430" s="6"/>
    </row>
    <row r="1431" spans="1:73" x14ac:dyDescent="0.25">
      <c r="A1431" s="137"/>
      <c r="B1431" s="7">
        <v>1</v>
      </c>
      <c r="C1431" s="1" t="s">
        <v>1273</v>
      </c>
      <c r="D1431" s="1" t="s">
        <v>1274</v>
      </c>
      <c r="E1431" s="6">
        <f>151.56/2</f>
        <v>75.78</v>
      </c>
      <c r="F1431" s="91">
        <f t="shared" si="112"/>
        <v>75.78</v>
      </c>
      <c r="G1431" s="91"/>
      <c r="H1431" s="6"/>
    </row>
    <row r="1432" spans="1:73" x14ac:dyDescent="0.25">
      <c r="A1432" s="137"/>
      <c r="B1432" s="7">
        <v>1</v>
      </c>
      <c r="C1432" s="1" t="s">
        <v>1275</v>
      </c>
      <c r="D1432" s="1" t="s">
        <v>1276</v>
      </c>
      <c r="E1432" s="6">
        <f>88.42/2</f>
        <v>44.21</v>
      </c>
      <c r="F1432" s="91">
        <f t="shared" si="112"/>
        <v>44.21</v>
      </c>
      <c r="G1432" s="91"/>
      <c r="H1432" s="6"/>
    </row>
    <row r="1433" spans="1:73" s="12" customFormat="1" x14ac:dyDescent="0.25">
      <c r="A1433" s="134"/>
      <c r="B1433" s="27">
        <v>1</v>
      </c>
      <c r="C1433" s="12" t="s">
        <v>1360</v>
      </c>
      <c r="D1433" s="12" t="s">
        <v>1286</v>
      </c>
      <c r="E1433" s="28">
        <v>30</v>
      </c>
      <c r="F1433" s="95">
        <f t="shared" si="112"/>
        <v>30</v>
      </c>
      <c r="G1433" s="95"/>
      <c r="H1433" s="28"/>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row>
    <row r="1434" spans="1:73" x14ac:dyDescent="0.25">
      <c r="A1434" s="137"/>
      <c r="B1434" s="7"/>
      <c r="C1434" s="21" t="s">
        <v>1358</v>
      </c>
      <c r="D1434" s="1"/>
      <c r="E1434" s="6"/>
      <c r="F1434" s="62">
        <v>535</v>
      </c>
      <c r="G1434" s="232">
        <f t="shared" ref="G1434" si="113">F1434/100*50</f>
        <v>267.5</v>
      </c>
      <c r="H1434" s="6"/>
    </row>
    <row r="1435" spans="1:73" x14ac:dyDescent="0.25">
      <c r="A1435" s="137"/>
      <c r="B1435" s="7">
        <v>3</v>
      </c>
      <c r="C1435" s="4" t="s">
        <v>1346</v>
      </c>
      <c r="D1435" s="1" t="s">
        <v>1347</v>
      </c>
      <c r="E1435" s="9">
        <v>21</v>
      </c>
      <c r="F1435" s="91">
        <f t="shared" ref="F1435:F1440" si="114">B1435*E1435</f>
        <v>63</v>
      </c>
      <c r="G1435" s="91"/>
      <c r="H1435" s="6"/>
    </row>
    <row r="1436" spans="1:73" x14ac:dyDescent="0.25">
      <c r="A1436" s="137"/>
      <c r="B1436" s="7">
        <v>3</v>
      </c>
      <c r="C1436" s="4" t="s">
        <v>1348</v>
      </c>
      <c r="D1436" s="1" t="s">
        <v>1349</v>
      </c>
      <c r="E1436" s="9">
        <v>25</v>
      </c>
      <c r="F1436" s="91">
        <f t="shared" si="114"/>
        <v>75</v>
      </c>
      <c r="G1436" s="91"/>
      <c r="H1436" s="6"/>
    </row>
    <row r="1437" spans="1:73" x14ac:dyDescent="0.25">
      <c r="A1437" s="137"/>
      <c r="B1437" s="7">
        <v>9</v>
      </c>
      <c r="C1437" s="4" t="s">
        <v>1350</v>
      </c>
      <c r="D1437" s="1" t="s">
        <v>1351</v>
      </c>
      <c r="E1437" s="9">
        <v>30</v>
      </c>
      <c r="F1437" s="91">
        <f t="shared" si="114"/>
        <v>270</v>
      </c>
      <c r="G1437" s="91"/>
      <c r="H1437" s="6"/>
    </row>
    <row r="1438" spans="1:73" x14ac:dyDescent="0.25">
      <c r="A1438" s="137"/>
      <c r="B1438" s="7">
        <v>2</v>
      </c>
      <c r="C1438" s="4" t="s">
        <v>1352</v>
      </c>
      <c r="D1438" s="1" t="s">
        <v>1353</v>
      </c>
      <c r="E1438" s="9">
        <v>35</v>
      </c>
      <c r="F1438" s="91">
        <f t="shared" si="114"/>
        <v>70</v>
      </c>
      <c r="G1438" s="91"/>
      <c r="H1438" s="6"/>
    </row>
    <row r="1439" spans="1:73" x14ac:dyDescent="0.25">
      <c r="A1439" s="137"/>
      <c r="B1439" s="7">
        <v>1</v>
      </c>
      <c r="C1439" s="4" t="s">
        <v>1354</v>
      </c>
      <c r="D1439" s="1" t="s">
        <v>1355</v>
      </c>
      <c r="E1439" s="9">
        <v>40</v>
      </c>
      <c r="F1439" s="91">
        <f t="shared" si="114"/>
        <v>40</v>
      </c>
      <c r="G1439" s="91"/>
      <c r="H1439" s="6"/>
    </row>
    <row r="1440" spans="1:73" s="12" customFormat="1" x14ac:dyDescent="0.25">
      <c r="A1440" s="134"/>
      <c r="B1440" s="27">
        <v>1</v>
      </c>
      <c r="C1440" s="13" t="s">
        <v>1357</v>
      </c>
      <c r="D1440" s="12" t="s">
        <v>1356</v>
      </c>
      <c r="E1440" s="28">
        <f>35/2</f>
        <v>17.5</v>
      </c>
      <c r="F1440" s="95">
        <f t="shared" si="114"/>
        <v>17.5</v>
      </c>
      <c r="G1440" s="95"/>
      <c r="H1440" s="28"/>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row>
    <row r="1441" spans="1:73" x14ac:dyDescent="0.25">
      <c r="A1441" s="138">
        <v>933943</v>
      </c>
      <c r="B1441" s="211"/>
      <c r="C1441" s="102" t="s">
        <v>1218</v>
      </c>
      <c r="D1441" s="1"/>
      <c r="E1441" s="19"/>
      <c r="F1441" s="76">
        <v>428</v>
      </c>
      <c r="G1441" s="232">
        <f t="shared" ref="G1441" si="115">F1441/100*50</f>
        <v>214</v>
      </c>
      <c r="H1441" s="3" t="s">
        <v>213</v>
      </c>
    </row>
    <row r="1442" spans="1:73" ht="30" x14ac:dyDescent="0.25">
      <c r="A1442" s="138"/>
      <c r="B1442" s="211"/>
      <c r="C1442" s="26" t="s">
        <v>2064</v>
      </c>
      <c r="D1442" s="1"/>
      <c r="E1442" s="19"/>
      <c r="F1442" s="19"/>
      <c r="G1442" s="19"/>
      <c r="H1442" s="3"/>
    </row>
    <row r="1443" spans="1:73" ht="30" x14ac:dyDescent="0.25">
      <c r="A1443" s="138"/>
      <c r="B1443" s="211"/>
      <c r="C1443" s="26" t="s">
        <v>2065</v>
      </c>
      <c r="D1443" s="1"/>
      <c r="E1443" s="19"/>
      <c r="F1443" s="19"/>
      <c r="G1443" s="19"/>
      <c r="H1443" s="3"/>
    </row>
    <row r="1444" spans="1:73" ht="30" x14ac:dyDescent="0.25">
      <c r="A1444" s="138"/>
      <c r="B1444" s="211"/>
      <c r="C1444" s="26" t="s">
        <v>2066</v>
      </c>
      <c r="D1444" s="1"/>
      <c r="E1444" s="19"/>
      <c r="F1444" s="19"/>
      <c r="G1444" s="19"/>
      <c r="H1444" s="3"/>
    </row>
    <row r="1445" spans="1:73" ht="30" x14ac:dyDescent="0.25">
      <c r="A1445" s="138"/>
      <c r="B1445" s="211"/>
      <c r="C1445" s="26" t="s">
        <v>2067</v>
      </c>
      <c r="D1445" s="1"/>
      <c r="E1445" s="19"/>
      <c r="F1445" s="19"/>
      <c r="G1445" s="45"/>
      <c r="H1445" s="3"/>
    </row>
    <row r="1446" spans="1:73" s="10" customFormat="1" x14ac:dyDescent="0.25">
      <c r="A1446" s="136">
        <v>848074</v>
      </c>
      <c r="B1446" s="55"/>
      <c r="C1446" s="41" t="s">
        <v>1052</v>
      </c>
      <c r="E1446" s="117"/>
      <c r="F1446" s="42">
        <v>780</v>
      </c>
      <c r="G1446" s="231">
        <f t="shared" ref="G1446:G1449" si="116">F1446/100*50</f>
        <v>390</v>
      </c>
      <c r="H1446" s="4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row>
    <row r="1447" spans="1:73" s="10" customFormat="1" x14ac:dyDescent="0.25">
      <c r="A1447" s="136">
        <v>1001012</v>
      </c>
      <c r="B1447" s="55">
        <v>6</v>
      </c>
      <c r="C1447" s="41" t="s">
        <v>1054</v>
      </c>
      <c r="E1447" s="42">
        <v>10</v>
      </c>
      <c r="F1447" s="123">
        <f>B1447*E1447</f>
        <v>60</v>
      </c>
      <c r="G1447" s="231">
        <f t="shared" si="116"/>
        <v>30</v>
      </c>
      <c r="H1447" s="41" t="s">
        <v>213</v>
      </c>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row>
    <row r="1448" spans="1:73" s="10" customFormat="1" x14ac:dyDescent="0.25">
      <c r="A1448" s="136">
        <v>1172117</v>
      </c>
      <c r="B1448" s="55">
        <v>14</v>
      </c>
      <c r="C1448" s="41" t="s">
        <v>1055</v>
      </c>
      <c r="E1448" s="42">
        <v>11</v>
      </c>
      <c r="F1448" s="123">
        <f>B1448*E1448</f>
        <v>154</v>
      </c>
      <c r="G1448" s="231">
        <f t="shared" si="116"/>
        <v>77</v>
      </c>
      <c r="H1448" s="41" t="s">
        <v>213</v>
      </c>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row>
    <row r="1449" spans="1:73" s="10" customFormat="1" ht="30" x14ac:dyDescent="0.25">
      <c r="A1449" s="136">
        <v>901290</v>
      </c>
      <c r="B1449" s="55">
        <v>8</v>
      </c>
      <c r="C1449" s="210" t="s">
        <v>2068</v>
      </c>
      <c r="E1449" s="42">
        <v>8.1</v>
      </c>
      <c r="F1449" s="123">
        <f>B1449*E1449</f>
        <v>64.8</v>
      </c>
      <c r="G1449" s="231">
        <f t="shared" si="116"/>
        <v>32.4</v>
      </c>
      <c r="H1449" s="41" t="s">
        <v>213</v>
      </c>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row>
    <row r="1450" spans="1:73" s="88" customFormat="1" x14ac:dyDescent="0.25">
      <c r="A1450" s="141"/>
      <c r="B1450" s="220"/>
      <c r="C1450" s="92"/>
      <c r="E1450" s="157"/>
      <c r="F1450" s="93"/>
      <c r="G1450" s="93"/>
      <c r="H1450" s="92"/>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row>
    <row r="1451" spans="1:73" s="1" customFormat="1" x14ac:dyDescent="0.25">
      <c r="A1451" s="179"/>
      <c r="B1451" s="223"/>
      <c r="C1451" s="181" t="s">
        <v>1804</v>
      </c>
      <c r="D1451" s="167"/>
      <c r="E1451" s="175"/>
      <c r="F1451" s="171"/>
      <c r="G1451" s="171"/>
      <c r="H1451" s="180"/>
    </row>
    <row r="1452" spans="1:73" x14ac:dyDescent="0.25">
      <c r="A1452" s="134">
        <v>1008620</v>
      </c>
      <c r="B1452" s="27"/>
      <c r="C1452" s="12" t="s">
        <v>252</v>
      </c>
      <c r="D1452" s="12" t="s">
        <v>1599</v>
      </c>
      <c r="E1452" s="12"/>
      <c r="F1452" s="29">
        <v>250</v>
      </c>
      <c r="G1452" s="231">
        <f t="shared" ref="G1452:G1453" si="117">F1452/100*50</f>
        <v>125</v>
      </c>
      <c r="H1452" s="12" t="s">
        <v>213</v>
      </c>
    </row>
    <row r="1453" spans="1:73" x14ac:dyDescent="0.25">
      <c r="A1453" s="137">
        <v>1017493</v>
      </c>
      <c r="B1453" s="7"/>
      <c r="C1453" s="21" t="s">
        <v>227</v>
      </c>
      <c r="D1453" s="1"/>
      <c r="E1453" s="1"/>
      <c r="F1453" s="60">
        <v>900</v>
      </c>
      <c r="G1453" s="231">
        <f t="shared" si="117"/>
        <v>450</v>
      </c>
      <c r="H1453" s="1" t="s">
        <v>602</v>
      </c>
    </row>
    <row r="1454" spans="1:73" x14ac:dyDescent="0.25">
      <c r="A1454" s="137"/>
      <c r="B1454" s="7">
        <v>200</v>
      </c>
      <c r="C1454" s="4" t="s">
        <v>574</v>
      </c>
      <c r="D1454" s="1" t="s">
        <v>575</v>
      </c>
      <c r="E1454" s="49"/>
      <c r="F1454" s="30"/>
      <c r="G1454" s="30"/>
      <c r="H1454" s="1"/>
    </row>
    <row r="1455" spans="1:73" x14ac:dyDescent="0.25">
      <c r="A1455" s="137"/>
      <c r="B1455" s="7">
        <v>8</v>
      </c>
      <c r="C1455" s="4" t="s">
        <v>576</v>
      </c>
      <c r="D1455" s="1" t="s">
        <v>577</v>
      </c>
      <c r="E1455" s="49"/>
      <c r="F1455" s="30"/>
      <c r="G1455" s="30"/>
      <c r="H1455" s="1"/>
    </row>
    <row r="1456" spans="1:73" x14ac:dyDescent="0.25">
      <c r="A1456" s="137"/>
      <c r="B1456" s="211">
        <v>17</v>
      </c>
      <c r="C1456" s="51" t="s">
        <v>578</v>
      </c>
      <c r="D1456" s="3" t="s">
        <v>579</v>
      </c>
      <c r="E1456" s="49"/>
      <c r="F1456" s="49"/>
      <c r="G1456" s="49"/>
      <c r="H1456" s="1"/>
    </row>
    <row r="1457" spans="1:73" x14ac:dyDescent="0.25">
      <c r="A1457" s="137"/>
      <c r="B1457" s="211">
        <v>26</v>
      </c>
      <c r="C1457" s="51" t="s">
        <v>580</v>
      </c>
      <c r="D1457" s="80" t="s">
        <v>581</v>
      </c>
      <c r="E1457" s="49"/>
      <c r="F1457" s="49"/>
      <c r="G1457" s="49"/>
      <c r="H1457" s="1"/>
    </row>
    <row r="1458" spans="1:73" x14ac:dyDescent="0.25">
      <c r="A1458" s="137"/>
      <c r="B1458" s="211">
        <v>5</v>
      </c>
      <c r="C1458" s="51" t="s">
        <v>582</v>
      </c>
      <c r="D1458" s="3" t="s">
        <v>583</v>
      </c>
      <c r="E1458" s="49"/>
      <c r="F1458" s="49"/>
      <c r="G1458" s="49"/>
      <c r="H1458" s="1"/>
    </row>
    <row r="1459" spans="1:73" x14ac:dyDescent="0.25">
      <c r="A1459" s="137"/>
      <c r="B1459" s="211">
        <v>18</v>
      </c>
      <c r="C1459" s="51" t="s">
        <v>584</v>
      </c>
      <c r="D1459" s="3" t="s">
        <v>585</v>
      </c>
      <c r="E1459" s="49"/>
      <c r="F1459" s="49"/>
      <c r="G1459" s="49"/>
      <c r="H1459" s="1"/>
    </row>
    <row r="1460" spans="1:73" x14ac:dyDescent="0.25">
      <c r="A1460" s="137"/>
      <c r="B1460" s="211">
        <v>100</v>
      </c>
      <c r="C1460" s="51" t="s">
        <v>586</v>
      </c>
      <c r="D1460" s="3" t="s">
        <v>587</v>
      </c>
      <c r="E1460" s="49"/>
      <c r="F1460" s="49"/>
      <c r="G1460" s="49"/>
      <c r="H1460" s="1"/>
    </row>
    <row r="1461" spans="1:73" x14ac:dyDescent="0.25">
      <c r="A1461" s="137"/>
      <c r="B1461" s="211">
        <v>2</v>
      </c>
      <c r="C1461" s="51" t="s">
        <v>588</v>
      </c>
      <c r="D1461" s="3" t="s">
        <v>589</v>
      </c>
      <c r="E1461" s="49"/>
      <c r="F1461" s="49"/>
      <c r="G1461" s="49"/>
      <c r="H1461" s="1"/>
    </row>
    <row r="1462" spans="1:73" x14ac:dyDescent="0.25">
      <c r="A1462" s="137"/>
      <c r="B1462" s="211">
        <v>57</v>
      </c>
      <c r="C1462" s="51" t="s">
        <v>590</v>
      </c>
      <c r="D1462" s="3" t="s">
        <v>591</v>
      </c>
      <c r="E1462" s="49"/>
      <c r="F1462" s="49"/>
      <c r="G1462" s="49"/>
      <c r="H1462" s="1"/>
    </row>
    <row r="1463" spans="1:73" x14ac:dyDescent="0.25">
      <c r="A1463" s="137"/>
      <c r="B1463" s="211">
        <v>1</v>
      </c>
      <c r="C1463" s="51" t="s">
        <v>592</v>
      </c>
      <c r="D1463" s="3" t="s">
        <v>593</v>
      </c>
      <c r="E1463" s="49"/>
      <c r="F1463" s="49"/>
      <c r="G1463" s="49"/>
      <c r="H1463" s="1"/>
    </row>
    <row r="1464" spans="1:73" x14ac:dyDescent="0.25">
      <c r="A1464" s="137"/>
      <c r="B1464" s="211">
        <v>5</v>
      </c>
      <c r="C1464" s="51" t="s">
        <v>594</v>
      </c>
      <c r="D1464" s="3" t="s">
        <v>595</v>
      </c>
      <c r="E1464" s="49"/>
      <c r="F1464" s="49"/>
      <c r="G1464" s="49"/>
      <c r="H1464" s="1"/>
    </row>
    <row r="1465" spans="1:73" x14ac:dyDescent="0.25">
      <c r="A1465" s="137"/>
      <c r="B1465" s="211">
        <v>4</v>
      </c>
      <c r="C1465" s="51" t="s">
        <v>596</v>
      </c>
      <c r="D1465" s="3" t="s">
        <v>597</v>
      </c>
      <c r="E1465" s="49"/>
      <c r="F1465" s="49"/>
      <c r="G1465" s="49"/>
      <c r="H1465" s="1"/>
    </row>
    <row r="1466" spans="1:73" x14ac:dyDescent="0.25">
      <c r="A1466" s="137"/>
      <c r="B1466" s="211">
        <v>39</v>
      </c>
      <c r="C1466" s="51" t="s">
        <v>598</v>
      </c>
      <c r="D1466" s="3" t="s">
        <v>599</v>
      </c>
      <c r="E1466" s="49"/>
      <c r="F1466" s="49"/>
      <c r="G1466" s="49"/>
      <c r="H1466" s="1"/>
    </row>
    <row r="1467" spans="1:73" x14ac:dyDescent="0.25">
      <c r="A1467" s="134"/>
      <c r="B1467" s="218">
        <v>16</v>
      </c>
      <c r="C1467" s="52" t="s">
        <v>600</v>
      </c>
      <c r="D1467" s="32" t="s">
        <v>601</v>
      </c>
      <c r="E1467" s="50"/>
      <c r="F1467" s="50"/>
      <c r="G1467" s="50"/>
      <c r="H1467" s="28"/>
    </row>
    <row r="1468" spans="1:73" s="88" customFormat="1" x14ac:dyDescent="0.25">
      <c r="A1468" s="141">
        <v>942469</v>
      </c>
      <c r="B1468" s="220"/>
      <c r="C1468" s="129" t="s">
        <v>1761</v>
      </c>
      <c r="D1468" s="88" t="s">
        <v>1599</v>
      </c>
      <c r="E1468" s="93"/>
      <c r="F1468" s="93">
        <v>2145.5</v>
      </c>
      <c r="G1468" s="231">
        <f t="shared" ref="G1468" si="118">F1468/100*50</f>
        <v>1072.75</v>
      </c>
      <c r="H1468" s="92" t="s">
        <v>213</v>
      </c>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row>
    <row r="1469" spans="1:73" s="1" customFormat="1" ht="30" x14ac:dyDescent="0.25">
      <c r="A1469" s="138"/>
      <c r="B1469" s="211"/>
      <c r="C1469" s="26" t="s">
        <v>1762</v>
      </c>
      <c r="E1469" s="19"/>
      <c r="F1469" s="19"/>
      <c r="G1469" s="19"/>
      <c r="H1469" s="3"/>
    </row>
    <row r="1470" spans="1:73" s="1" customFormat="1" ht="30" x14ac:dyDescent="0.25">
      <c r="A1470" s="138"/>
      <c r="B1470" s="211"/>
      <c r="C1470" s="26" t="s">
        <v>1763</v>
      </c>
      <c r="E1470" s="19"/>
      <c r="F1470" s="19"/>
      <c r="G1470" s="19"/>
      <c r="H1470" s="3"/>
    </row>
    <row r="1471" spans="1:73" s="1" customFormat="1" ht="30" x14ac:dyDescent="0.25">
      <c r="A1471" s="138"/>
      <c r="B1471" s="211"/>
      <c r="C1471" s="26" t="s">
        <v>1764</v>
      </c>
      <c r="E1471" s="19"/>
      <c r="F1471" s="19"/>
      <c r="G1471" s="19"/>
      <c r="H1471" s="3"/>
    </row>
    <row r="1472" spans="1:73" s="1" customFormat="1" x14ac:dyDescent="0.25">
      <c r="A1472" s="138"/>
      <c r="B1472" s="211"/>
      <c r="C1472" s="26" t="s">
        <v>1765</v>
      </c>
      <c r="E1472" s="19"/>
      <c r="F1472" s="19"/>
      <c r="G1472" s="19"/>
      <c r="H1472" s="3"/>
    </row>
    <row r="1473" spans="1:73" s="1" customFormat="1" ht="30" x14ac:dyDescent="0.25">
      <c r="A1473" s="138"/>
      <c r="B1473" s="211"/>
      <c r="C1473" s="26" t="s">
        <v>1766</v>
      </c>
      <c r="E1473" s="19"/>
      <c r="F1473" s="19"/>
      <c r="G1473" s="19"/>
      <c r="H1473" s="3"/>
    </row>
    <row r="1474" spans="1:73" s="1" customFormat="1" ht="30" x14ac:dyDescent="0.25">
      <c r="A1474" s="138"/>
      <c r="B1474" s="211"/>
      <c r="C1474" s="26" t="s">
        <v>1767</v>
      </c>
      <c r="E1474" s="19"/>
      <c r="F1474" s="19"/>
      <c r="G1474" s="19"/>
      <c r="H1474" s="3"/>
    </row>
    <row r="1475" spans="1:73" s="1" customFormat="1" ht="30" x14ac:dyDescent="0.25">
      <c r="A1475" s="138"/>
      <c r="B1475" s="211"/>
      <c r="C1475" s="26" t="s">
        <v>1768</v>
      </c>
      <c r="E1475" s="19"/>
      <c r="F1475" s="19"/>
      <c r="G1475" s="19"/>
      <c r="H1475" s="3"/>
    </row>
    <row r="1476" spans="1:73" s="1" customFormat="1" x14ac:dyDescent="0.25">
      <c r="A1476" s="138"/>
      <c r="B1476" s="211"/>
      <c r="C1476" s="26" t="s">
        <v>1769</v>
      </c>
      <c r="E1476" s="19"/>
      <c r="F1476" s="19"/>
      <c r="G1476" s="19"/>
      <c r="H1476" s="3"/>
    </row>
    <row r="1477" spans="1:73" s="12" customFormat="1" x14ac:dyDescent="0.25">
      <c r="A1477" s="139"/>
      <c r="B1477" s="218"/>
      <c r="C1477" s="33" t="s">
        <v>1770</v>
      </c>
      <c r="E1477" s="45"/>
      <c r="F1477" s="45"/>
      <c r="G1477" s="45"/>
      <c r="H1477" s="32"/>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row>
    <row r="1478" spans="1:73" x14ac:dyDescent="0.25">
      <c r="A1478" s="137">
        <v>1008450</v>
      </c>
      <c r="B1478" s="7"/>
      <c r="C1478" s="21" t="s">
        <v>282</v>
      </c>
      <c r="D1478" s="1" t="s">
        <v>1599</v>
      </c>
      <c r="E1478" s="1"/>
      <c r="F1478" s="76">
        <v>100</v>
      </c>
      <c r="G1478" s="231">
        <f t="shared" ref="G1478" si="119">F1478/100*50</f>
        <v>50</v>
      </c>
      <c r="H1478" s="1"/>
    </row>
    <row r="1479" spans="1:73" x14ac:dyDescent="0.25">
      <c r="A1479" s="137"/>
      <c r="B1479" s="7"/>
      <c r="C1479" s="1" t="s">
        <v>285</v>
      </c>
      <c r="D1479" s="1"/>
      <c r="E1479" s="1"/>
      <c r="F1479" s="8"/>
      <c r="G1479" s="8"/>
      <c r="H1479" s="1"/>
    </row>
    <row r="1480" spans="1:73" x14ac:dyDescent="0.25">
      <c r="A1480" s="137"/>
      <c r="B1480" s="7"/>
      <c r="C1480" s="1" t="s">
        <v>283</v>
      </c>
      <c r="D1480" s="1"/>
      <c r="E1480" s="1"/>
      <c r="F1480" s="8"/>
      <c r="G1480" s="8"/>
      <c r="H1480" s="1"/>
    </row>
    <row r="1481" spans="1:73" x14ac:dyDescent="0.25">
      <c r="A1481" s="134"/>
      <c r="B1481" s="27"/>
      <c r="C1481" s="12" t="s">
        <v>284</v>
      </c>
      <c r="D1481" s="12"/>
      <c r="E1481" s="12"/>
      <c r="F1481" s="77"/>
      <c r="G1481" s="77"/>
      <c r="H1481" s="12"/>
    </row>
    <row r="1482" spans="1:73" x14ac:dyDescent="0.25">
      <c r="A1482" s="137">
        <v>960786</v>
      </c>
      <c r="B1482" s="7"/>
      <c r="C1482" s="1" t="s">
        <v>250</v>
      </c>
      <c r="D1482" s="1" t="s">
        <v>1599</v>
      </c>
      <c r="E1482" s="81">
        <v>66</v>
      </c>
      <c r="F1482" s="76">
        <f>2*66</f>
        <v>132</v>
      </c>
      <c r="G1482" s="231">
        <f t="shared" ref="G1482:G1483" si="120">F1482/100*50</f>
        <v>66</v>
      </c>
      <c r="H1482" s="1" t="s">
        <v>213</v>
      </c>
    </row>
    <row r="1483" spans="1:73" x14ac:dyDescent="0.25">
      <c r="A1483" s="134"/>
      <c r="B1483" s="27"/>
      <c r="C1483" s="12" t="s">
        <v>249</v>
      </c>
      <c r="D1483" s="12"/>
      <c r="E1483" s="66">
        <v>69</v>
      </c>
      <c r="F1483" s="29">
        <v>69</v>
      </c>
      <c r="G1483" s="231">
        <f t="shared" si="120"/>
        <v>34.5</v>
      </c>
      <c r="H1483" s="12" t="s">
        <v>213</v>
      </c>
    </row>
    <row r="1484" spans="1:73" s="1" customFormat="1" x14ac:dyDescent="0.25">
      <c r="A1484" s="137"/>
      <c r="B1484" s="211"/>
      <c r="C1484" s="3"/>
      <c r="D1484" s="19"/>
      <c r="F1484" s="19"/>
      <c r="G1484" s="19"/>
      <c r="H1484" s="19"/>
    </row>
    <row r="1485" spans="1:73" s="1" customFormat="1" x14ac:dyDescent="0.25">
      <c r="A1485" s="182"/>
      <c r="B1485" s="224"/>
      <c r="C1485" s="183" t="s">
        <v>1803</v>
      </c>
      <c r="D1485" s="184"/>
      <c r="E1485" s="185"/>
      <c r="F1485" s="184"/>
      <c r="G1485" s="184"/>
      <c r="H1485" s="184"/>
    </row>
    <row r="1486" spans="1:73" x14ac:dyDescent="0.25">
      <c r="A1486" s="134">
        <v>1002208</v>
      </c>
      <c r="B1486" s="27"/>
      <c r="C1486" s="12" t="s">
        <v>1288</v>
      </c>
      <c r="D1486" s="12" t="s">
        <v>1627</v>
      </c>
      <c r="E1486" s="12"/>
      <c r="F1486" s="29">
        <v>100</v>
      </c>
      <c r="G1486" s="231">
        <f t="shared" ref="G1486:G1501" si="121">F1486/100*50</f>
        <v>50</v>
      </c>
      <c r="H1486" s="12" t="s">
        <v>213</v>
      </c>
    </row>
    <row r="1487" spans="1:73" x14ac:dyDescent="0.25">
      <c r="A1487" s="134">
        <v>965243</v>
      </c>
      <c r="B1487" s="27">
        <v>6</v>
      </c>
      <c r="C1487" s="12" t="s">
        <v>248</v>
      </c>
      <c r="D1487" s="12"/>
      <c r="E1487" s="58">
        <v>32</v>
      </c>
      <c r="F1487" s="29">
        <f>B1487*E1487</f>
        <v>192</v>
      </c>
      <c r="G1487" s="231">
        <f t="shared" si="121"/>
        <v>96</v>
      </c>
      <c r="H1487" s="12" t="s">
        <v>213</v>
      </c>
    </row>
    <row r="1488" spans="1:73" s="10" customFormat="1" x14ac:dyDescent="0.25">
      <c r="A1488" s="136">
        <v>969665</v>
      </c>
      <c r="B1488" s="55"/>
      <c r="C1488" s="41" t="s">
        <v>446</v>
      </c>
      <c r="E1488" s="117"/>
      <c r="F1488" s="42">
        <v>645</v>
      </c>
      <c r="G1488" s="231">
        <f t="shared" si="121"/>
        <v>322.5</v>
      </c>
      <c r="H1488" s="41" t="s">
        <v>213</v>
      </c>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row>
    <row r="1489" spans="1:73" s="10" customFormat="1" x14ac:dyDescent="0.25">
      <c r="A1489" s="136">
        <v>969667</v>
      </c>
      <c r="B1489" s="55"/>
      <c r="C1489" s="41" t="s">
        <v>447</v>
      </c>
      <c r="E1489" s="117"/>
      <c r="F1489" s="42">
        <v>570</v>
      </c>
      <c r="G1489" s="231">
        <f t="shared" si="121"/>
        <v>285</v>
      </c>
      <c r="H1489" s="41" t="s">
        <v>213</v>
      </c>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row>
    <row r="1490" spans="1:73" s="10" customFormat="1" x14ac:dyDescent="0.25">
      <c r="A1490" s="136">
        <v>969670</v>
      </c>
      <c r="B1490" s="55"/>
      <c r="C1490" s="41" t="s">
        <v>2083</v>
      </c>
      <c r="E1490" s="117"/>
      <c r="F1490" s="42">
        <v>570</v>
      </c>
      <c r="G1490" s="231">
        <f t="shared" si="121"/>
        <v>285</v>
      </c>
      <c r="H1490" s="41" t="s">
        <v>213</v>
      </c>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row>
    <row r="1491" spans="1:73" s="12" customFormat="1" x14ac:dyDescent="0.25">
      <c r="A1491" s="139">
        <v>969673</v>
      </c>
      <c r="B1491" s="218"/>
      <c r="C1491" s="32" t="s">
        <v>448</v>
      </c>
      <c r="E1491" s="40"/>
      <c r="F1491" s="45">
        <v>570</v>
      </c>
      <c r="G1491" s="231">
        <f t="shared" si="121"/>
        <v>285</v>
      </c>
      <c r="H1491" s="32" t="s">
        <v>213</v>
      </c>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row>
    <row r="1492" spans="1:73" x14ac:dyDescent="0.25">
      <c r="A1492" s="135">
        <v>969195</v>
      </c>
      <c r="B1492" s="57">
        <v>12</v>
      </c>
      <c r="C1492" s="10" t="s">
        <v>303</v>
      </c>
      <c r="D1492" s="10"/>
      <c r="E1492" s="10"/>
      <c r="F1492" s="48">
        <v>500</v>
      </c>
      <c r="G1492" s="231">
        <f t="shared" si="121"/>
        <v>250</v>
      </c>
      <c r="H1492" s="48" t="s">
        <v>213</v>
      </c>
    </row>
    <row r="1493" spans="1:73" x14ac:dyDescent="0.25">
      <c r="A1493" s="134">
        <v>969083</v>
      </c>
      <c r="B1493" s="27">
        <v>11</v>
      </c>
      <c r="C1493" s="12" t="s">
        <v>290</v>
      </c>
      <c r="D1493" s="12" t="s">
        <v>1601</v>
      </c>
      <c r="E1493" s="58">
        <v>10</v>
      </c>
      <c r="F1493" s="29">
        <f>11*E1493</f>
        <v>110</v>
      </c>
      <c r="G1493" s="231">
        <f t="shared" si="121"/>
        <v>55.000000000000007</v>
      </c>
      <c r="H1493" s="12" t="s">
        <v>213</v>
      </c>
    </row>
    <row r="1494" spans="1:73" x14ac:dyDescent="0.25">
      <c r="A1494" s="137">
        <v>1002216</v>
      </c>
      <c r="B1494" s="7"/>
      <c r="C1494" s="1" t="s">
        <v>286</v>
      </c>
      <c r="D1494" s="1" t="s">
        <v>1600</v>
      </c>
      <c r="E1494" s="1"/>
      <c r="F1494" s="76">
        <v>25</v>
      </c>
      <c r="G1494" s="231">
        <f t="shared" si="121"/>
        <v>12.5</v>
      </c>
      <c r="H1494" s="1" t="s">
        <v>213</v>
      </c>
    </row>
    <row r="1495" spans="1:73" x14ac:dyDescent="0.25">
      <c r="A1495" s="137"/>
      <c r="B1495" s="7"/>
      <c r="C1495" s="1" t="s">
        <v>287</v>
      </c>
      <c r="D1495" s="1"/>
      <c r="E1495" s="1"/>
      <c r="F1495" s="1"/>
      <c r="G1495" s="231">
        <f t="shared" si="121"/>
        <v>0</v>
      </c>
      <c r="H1495" s="1"/>
    </row>
    <row r="1496" spans="1:73" x14ac:dyDescent="0.25">
      <c r="A1496" s="137"/>
      <c r="B1496" s="7"/>
      <c r="C1496" s="1" t="s">
        <v>288</v>
      </c>
      <c r="D1496" s="1"/>
      <c r="E1496" s="1"/>
      <c r="F1496" s="1"/>
      <c r="G1496" s="231">
        <f t="shared" si="121"/>
        <v>0</v>
      </c>
      <c r="H1496" s="1"/>
    </row>
    <row r="1497" spans="1:73" x14ac:dyDescent="0.25">
      <c r="A1497" s="134"/>
      <c r="B1497" s="27"/>
      <c r="C1497" s="12" t="s">
        <v>289</v>
      </c>
      <c r="D1497" s="12"/>
      <c r="E1497" s="12"/>
      <c r="F1497" s="12"/>
      <c r="G1497" s="231">
        <f t="shared" si="121"/>
        <v>0</v>
      </c>
      <c r="H1497" s="12"/>
    </row>
    <row r="1498" spans="1:73" x14ac:dyDescent="0.25">
      <c r="A1498" s="135">
        <v>973758</v>
      </c>
      <c r="B1498" s="57">
        <v>2</v>
      </c>
      <c r="C1498" s="10" t="s">
        <v>1201</v>
      </c>
      <c r="D1498" s="10"/>
      <c r="E1498" s="10"/>
      <c r="F1498" s="48">
        <v>600</v>
      </c>
      <c r="G1498" s="231">
        <f t="shared" si="121"/>
        <v>300</v>
      </c>
      <c r="H1498" s="48"/>
    </row>
    <row r="1499" spans="1:73" s="10" customFormat="1" x14ac:dyDescent="0.25">
      <c r="A1499" s="135" t="s">
        <v>193</v>
      </c>
      <c r="B1499" s="47">
        <v>1</v>
      </c>
      <c r="C1499" s="10" t="s">
        <v>1805</v>
      </c>
      <c r="E1499" s="48">
        <v>50</v>
      </c>
      <c r="F1499" s="48">
        <f>B1499*E1499</f>
        <v>50</v>
      </c>
      <c r="G1499" s="231">
        <f t="shared" si="121"/>
        <v>25</v>
      </c>
      <c r="H1499" s="48"/>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row>
    <row r="1500" spans="1:73" x14ac:dyDescent="0.25">
      <c r="A1500" s="10">
        <v>1008611</v>
      </c>
      <c r="B1500" s="47">
        <v>4</v>
      </c>
      <c r="C1500" s="228" t="s">
        <v>2081</v>
      </c>
      <c r="D1500" s="10" t="s">
        <v>1627</v>
      </c>
      <c r="E1500" s="48">
        <v>100</v>
      </c>
      <c r="F1500" s="48">
        <f>B1500*E1500</f>
        <v>400</v>
      </c>
      <c r="G1500" s="231">
        <f t="shared" si="121"/>
        <v>200</v>
      </c>
      <c r="H1500" s="48" t="s">
        <v>213</v>
      </c>
    </row>
    <row r="1501" spans="1:73" x14ac:dyDescent="0.25">
      <c r="A1501" s="10">
        <v>1002205</v>
      </c>
      <c r="B1501" s="10"/>
      <c r="C1501" s="10" t="s">
        <v>2098</v>
      </c>
      <c r="D1501" s="10"/>
      <c r="E1501" s="10"/>
      <c r="F1501" s="10">
        <v>2000</v>
      </c>
      <c r="G1501" s="235">
        <f t="shared" si="121"/>
        <v>1000</v>
      </c>
      <c r="H1501" s="10"/>
      <c r="L1501" s="6"/>
      <c r="M1501" s="6"/>
      <c r="N1501" s="20"/>
      <c r="O1501" s="20"/>
      <c r="P1501" s="20"/>
      <c r="Q1501" s="20"/>
      <c r="R1501" s="20"/>
      <c r="S1501" s="20"/>
      <c r="T1501" s="20"/>
      <c r="U1501" s="20"/>
      <c r="V1501" s="20"/>
      <c r="W1501" s="20"/>
      <c r="X1501" s="20"/>
      <c r="Y1501" s="20"/>
      <c r="Z1501" s="20"/>
      <c r="AA1501" s="20"/>
      <c r="AB1501" s="20"/>
      <c r="AC1501" s="20"/>
      <c r="AD1501" s="20"/>
      <c r="AE1501" s="20"/>
      <c r="AF1501" s="20"/>
      <c r="AG1501" s="20"/>
      <c r="AH1501" s="20"/>
      <c r="AI1501" s="20"/>
      <c r="AJ1501" s="20"/>
      <c r="AK1501" s="20"/>
      <c r="AL1501" s="20"/>
      <c r="AM1501" s="20"/>
      <c r="AN1501" s="20"/>
      <c r="AO1501" s="20"/>
      <c r="AP1501" s="20"/>
      <c r="AQ1501" s="20"/>
      <c r="AR1501" s="20"/>
      <c r="AS1501" s="20"/>
      <c r="AT1501" s="20"/>
      <c r="AU1501" s="20"/>
      <c r="AV1501" s="20"/>
      <c r="AW1501" s="20"/>
      <c r="AX1501" s="20"/>
      <c r="AY1501" s="20"/>
      <c r="AZ1501" s="20"/>
      <c r="BA1501" s="20"/>
      <c r="BB1501" s="20"/>
      <c r="BC1501" s="20"/>
      <c r="BD1501" s="20"/>
      <c r="BE1501" s="20"/>
      <c r="BF1501" s="20"/>
      <c r="BG1501" s="20"/>
      <c r="BH1501" s="20"/>
      <c r="BI1501" s="20"/>
      <c r="BJ1501" s="20"/>
      <c r="BK1501" s="20"/>
      <c r="BL1501" s="20"/>
      <c r="BM1501" s="20"/>
      <c r="BN1501" s="20"/>
      <c r="BO1501" s="20"/>
      <c r="BP1501" s="20"/>
      <c r="BQ1501" s="20"/>
      <c r="BR1501" s="20"/>
      <c r="BS1501" s="20"/>
      <c r="BT1501" s="20"/>
      <c r="BU1501" s="20"/>
    </row>
    <row r="1521" spans="1:1" x14ac:dyDescent="0.25">
      <c r="A1521" s="247"/>
    </row>
    <row r="1528" spans="1:1" x14ac:dyDescent="0.25">
      <c r="A1528" s="247"/>
    </row>
  </sheetData>
  <pageMargins left="0.7" right="0.7" top="0.75" bottom="0.75" header="0.3" footer="0.3"/>
  <pageSetup paperSize="9" scale="75" orientation="landscape" r:id="rId1"/>
  <rowBreaks count="1" manualBreakCount="1">
    <brk id="1023"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Checked List</vt:lpstr>
      <vt:lpstr>'Checked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Whittaker, Rebekah</dc:creator>
  <cp:lastModifiedBy>George, Rebecca</cp:lastModifiedBy>
  <cp:lastPrinted>2020-09-03T07:18:30Z</cp:lastPrinted>
  <dcterms:created xsi:type="dcterms:W3CDTF">2020-06-19T14:25:23Z</dcterms:created>
  <dcterms:modified xsi:type="dcterms:W3CDTF">2020-12-21T14:21:41Z</dcterms:modified>
</cp:coreProperties>
</file>